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E7241E61-4CBE-4256-83BD-F0572BF2A1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301 - Přeložka vodovodu" sheetId="2" r:id="rId2"/>
    <sheet name="Seznam figur" sheetId="3" r:id="rId3"/>
    <sheet name="Pokyny pro vyplnění" sheetId="4" r:id="rId4"/>
  </sheets>
  <definedNames>
    <definedName name="_xlnm._FilterDatabase" localSheetId="1" hidden="1">'SO 301 - Přeložka vodovodu'!$C$85:$K$501</definedName>
    <definedName name="_xlnm.Print_Titles" localSheetId="0">'Rekapitulace stavby'!$52:$52</definedName>
    <definedName name="_xlnm.Print_Titles" localSheetId="2">'Seznam figur'!$9:$9</definedName>
    <definedName name="_xlnm.Print_Titles" localSheetId="1">'SO 301 - Přeložka vodovodu'!$85:$85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figur'!$C$4:$G$156</definedName>
    <definedName name="_xlnm.Print_Area" localSheetId="1">'SO 301 - Přeložka vodovodu'!$C$4:$J$39,'SO 301 - Přeložka vodovodu'!$C$45:$J$67,'SO 301 - Přeložka vodovodu'!$C$73:$K$501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 s="1"/>
  <c r="BI499" i="2"/>
  <c r="BH499" i="2"/>
  <c r="BG499" i="2"/>
  <c r="BF499" i="2"/>
  <c r="T499" i="2"/>
  <c r="T498" i="2"/>
  <c r="R499" i="2"/>
  <c r="R498" i="2" s="1"/>
  <c r="P499" i="2"/>
  <c r="P498" i="2" s="1"/>
  <c r="BI494" i="2"/>
  <c r="BH494" i="2"/>
  <c r="BG494" i="2"/>
  <c r="BF494" i="2"/>
  <c r="T494" i="2"/>
  <c r="R494" i="2"/>
  <c r="P494" i="2"/>
  <c r="BI487" i="2"/>
  <c r="BH487" i="2"/>
  <c r="BG487" i="2"/>
  <c r="BF487" i="2"/>
  <c r="T487" i="2"/>
  <c r="R487" i="2"/>
  <c r="P487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3" i="2"/>
  <c r="BH473" i="2"/>
  <c r="BG473" i="2"/>
  <c r="BF473" i="2"/>
  <c r="T473" i="2"/>
  <c r="R473" i="2"/>
  <c r="P473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3" i="2"/>
  <c r="BH443" i="2"/>
  <c r="BG443" i="2"/>
  <c r="BF443" i="2"/>
  <c r="T443" i="2"/>
  <c r="R443" i="2"/>
  <c r="P443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79" i="2"/>
  <c r="BH279" i="2"/>
  <c r="BG279" i="2"/>
  <c r="BF279" i="2"/>
  <c r="T279" i="2"/>
  <c r="R279" i="2"/>
  <c r="P279" i="2"/>
  <c r="BI272" i="2"/>
  <c r="BH272" i="2"/>
  <c r="BG272" i="2"/>
  <c r="BF272" i="2"/>
  <c r="T272" i="2"/>
  <c r="R272" i="2"/>
  <c r="P272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199" i="2"/>
  <c r="BH199" i="2"/>
  <c r="BG199" i="2"/>
  <c r="BF199" i="2"/>
  <c r="T199" i="2"/>
  <c r="R199" i="2"/>
  <c r="P199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41" i="2"/>
  <c r="BH141" i="2"/>
  <c r="BG141" i="2"/>
  <c r="BF141" i="2"/>
  <c r="T141" i="2"/>
  <c r="R141" i="2"/>
  <c r="P141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12" i="2"/>
  <c r="BH112" i="2"/>
  <c r="BG112" i="2"/>
  <c r="BF112" i="2"/>
  <c r="T112" i="2"/>
  <c r="R112" i="2"/>
  <c r="P112" i="2"/>
  <c r="BI105" i="2"/>
  <c r="BH105" i="2"/>
  <c r="BG105" i="2"/>
  <c r="BF105" i="2"/>
  <c r="T105" i="2"/>
  <c r="R105" i="2"/>
  <c r="P105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BI89" i="2"/>
  <c r="BH89" i="2"/>
  <c r="BG89" i="2"/>
  <c r="BF89" i="2"/>
  <c r="T89" i="2"/>
  <c r="R89" i="2"/>
  <c r="P89" i="2"/>
  <c r="J82" i="2"/>
  <c r="F82" i="2"/>
  <c r="F80" i="2"/>
  <c r="E78" i="2"/>
  <c r="J54" i="2"/>
  <c r="F54" i="2"/>
  <c r="F52" i="2"/>
  <c r="E50" i="2"/>
  <c r="J24" i="2"/>
  <c r="E24" i="2"/>
  <c r="J83" i="2" s="1"/>
  <c r="J23" i="2"/>
  <c r="J18" i="2"/>
  <c r="E18" i="2"/>
  <c r="F55" i="2"/>
  <c r="J17" i="2"/>
  <c r="J12" i="2"/>
  <c r="J80" i="2" s="1"/>
  <c r="E7" i="2"/>
  <c r="E76" i="2" s="1"/>
  <c r="L50" i="1"/>
  <c r="AM50" i="1"/>
  <c r="AM49" i="1"/>
  <c r="L49" i="1"/>
  <c r="AM47" i="1"/>
  <c r="L47" i="1"/>
  <c r="L45" i="1"/>
  <c r="L44" i="1"/>
  <c r="BK406" i="2"/>
  <c r="J384" i="2"/>
  <c r="BK428" i="2"/>
  <c r="J290" i="2"/>
  <c r="J367" i="2"/>
  <c r="BK347" i="2"/>
  <c r="BK235" i="2"/>
  <c r="J228" i="2"/>
  <c r="J397" i="2"/>
  <c r="BK393" i="2"/>
  <c r="BK286" i="2"/>
  <c r="J456" i="2"/>
  <c r="J239" i="2"/>
  <c r="J450" i="2"/>
  <c r="J410" i="2"/>
  <c r="J389" i="2"/>
  <c r="J286" i="2"/>
  <c r="BK97" i="2"/>
  <c r="J376" i="2"/>
  <c r="BK450" i="2"/>
  <c r="J453" i="2"/>
  <c r="J89" i="2"/>
  <c r="BK186" i="2"/>
  <c r="J294" i="2"/>
  <c r="J347" i="2"/>
  <c r="J477" i="2"/>
  <c r="J330" i="2"/>
  <c r="J356" i="2"/>
  <c r="BK105" i="2"/>
  <c r="BK389" i="2"/>
  <c r="BK479" i="2"/>
  <c r="BK131" i="2"/>
  <c r="BK279" i="2"/>
  <c r="J199" i="2"/>
  <c r="BK176" i="2"/>
  <c r="J406" i="2"/>
  <c r="J255" i="2"/>
  <c r="J250" i="2"/>
  <c r="BK180" i="2"/>
  <c r="J322" i="2"/>
  <c r="BK477" i="2"/>
  <c r="BK89" i="2"/>
  <c r="J459" i="2"/>
  <c r="J157" i="2"/>
  <c r="BK165" i="2"/>
  <c r="J473" i="2"/>
  <c r="BK182" i="2"/>
  <c r="J404" i="2"/>
  <c r="BK313" i="2"/>
  <c r="J499" i="2"/>
  <c r="J264" i="2"/>
  <c r="J298" i="2"/>
  <c r="J327" i="2"/>
  <c r="BK370" i="2"/>
  <c r="J304" i="2"/>
  <c r="BK327" i="2"/>
  <c r="BK304" i="2"/>
  <c r="BK350" i="2"/>
  <c r="BK318" i="2"/>
  <c r="BK190" i="2"/>
  <c r="J418" i="2"/>
  <c r="BK259" i="2"/>
  <c r="J435" i="2"/>
  <c r="BK242" i="2"/>
  <c r="BK172" i="2"/>
  <c r="J180" i="2"/>
  <c r="J105" i="2"/>
  <c r="BK199" i="2"/>
  <c r="BK473" i="2"/>
  <c r="J235" i="2"/>
  <c r="BK391" i="2"/>
  <c r="J141" i="2"/>
  <c r="BK214" i="2"/>
  <c r="J242" i="2"/>
  <c r="J462" i="2"/>
  <c r="J359" i="2"/>
  <c r="BK335" i="2"/>
  <c r="BK359" i="2"/>
  <c r="BK453" i="2"/>
  <c r="BK402" i="2"/>
  <c r="BK246" i="2"/>
  <c r="BK433" i="2"/>
  <c r="BK112" i="2"/>
  <c r="BK410" i="2"/>
  <c r="BK264" i="2"/>
  <c r="BK141" i="2"/>
  <c r="J186" i="2"/>
  <c r="BK228" i="2"/>
  <c r="J214" i="2"/>
  <c r="BK462" i="2"/>
  <c r="BK161" i="2"/>
  <c r="BK384" i="2"/>
  <c r="BK499" i="2"/>
  <c r="J393" i="2"/>
  <c r="J479" i="2"/>
  <c r="J309" i="2"/>
  <c r="J190" i="2"/>
  <c r="J350" i="2"/>
  <c r="J135" i="2"/>
  <c r="BK465" i="2"/>
  <c r="BK356" i="2"/>
  <c r="BK135" i="2"/>
  <c r="BK255" i="2"/>
  <c r="BK381" i="2"/>
  <c r="BK418" i="2"/>
  <c r="J161" i="2"/>
  <c r="J172" i="2"/>
  <c r="BK435" i="2"/>
  <c r="J246" i="2"/>
  <c r="BK424" i="2"/>
  <c r="J381" i="2"/>
  <c r="BK157" i="2"/>
  <c r="J112" i="2"/>
  <c r="BK93" i="2"/>
  <c r="BK218" i="2"/>
  <c r="J97" i="2"/>
  <c r="AS54" i="1"/>
  <c r="BK250" i="2"/>
  <c r="J279" i="2"/>
  <c r="BK298" i="2"/>
  <c r="BK494" i="2"/>
  <c r="J313" i="2"/>
  <c r="J259" i="2"/>
  <c r="J231" i="2"/>
  <c r="J487" i="2"/>
  <c r="J176" i="2"/>
  <c r="BK294" i="2"/>
  <c r="J391" i="2"/>
  <c r="BK353" i="2"/>
  <c r="BK272" i="2"/>
  <c r="J93" i="2"/>
  <c r="J218" i="2"/>
  <c r="J494" i="2"/>
  <c r="J373" i="2"/>
  <c r="BK330" i="2"/>
  <c r="J318" i="2"/>
  <c r="J335" i="2"/>
  <c r="BK456" i="2"/>
  <c r="J433" i="2"/>
  <c r="BK322" i="2"/>
  <c r="BK397" i="2"/>
  <c r="BK367" i="2"/>
  <c r="J424" i="2"/>
  <c r="J402" i="2"/>
  <c r="J468" i="2"/>
  <c r="BK443" i="2"/>
  <c r="BK414" i="2"/>
  <c r="BK338" i="2"/>
  <c r="BK376" i="2"/>
  <c r="BK404" i="2"/>
  <c r="J272" i="2"/>
  <c r="BK468" i="2"/>
  <c r="J353" i="2"/>
  <c r="BK373" i="2"/>
  <c r="BK487" i="2"/>
  <c r="J370" i="2"/>
  <c r="BK290" i="2"/>
  <c r="BK239" i="2"/>
  <c r="J131" i="2"/>
  <c r="J182" i="2"/>
  <c r="J443" i="2"/>
  <c r="J428" i="2"/>
  <c r="J338" i="2"/>
  <c r="J414" i="2"/>
  <c r="BK459" i="2"/>
  <c r="BK309" i="2"/>
  <c r="BK231" i="2"/>
  <c r="J465" i="2"/>
  <c r="J165" i="2"/>
  <c r="R486" i="2" l="1"/>
  <c r="P486" i="2"/>
  <c r="T486" i="2"/>
  <c r="R88" i="2"/>
  <c r="P263" i="2"/>
  <c r="T289" i="2"/>
  <c r="BK289" i="2"/>
  <c r="J289" i="2" s="1"/>
  <c r="J63" i="2" s="1"/>
  <c r="T88" i="2"/>
  <c r="BK472" i="2"/>
  <c r="J472" i="2"/>
  <c r="J64" i="2" s="1"/>
  <c r="R289" i="2"/>
  <c r="P289" i="2"/>
  <c r="T263" i="2"/>
  <c r="T472" i="2"/>
  <c r="P88" i="2"/>
  <c r="R263" i="2"/>
  <c r="P472" i="2"/>
  <c r="P87" i="2" s="1"/>
  <c r="P86" i="2" s="1"/>
  <c r="AU55" i="1" s="1"/>
  <c r="AU54" i="1" s="1"/>
  <c r="BK88" i="2"/>
  <c r="J88" i="2" s="1"/>
  <c r="J61" i="2" s="1"/>
  <c r="BK263" i="2"/>
  <c r="J263" i="2"/>
  <c r="J62" i="2" s="1"/>
  <c r="R472" i="2"/>
  <c r="BK486" i="2"/>
  <c r="J486" i="2" s="1"/>
  <c r="J65" i="2" s="1"/>
  <c r="BK498" i="2"/>
  <c r="J498" i="2"/>
  <c r="J66" i="2"/>
  <c r="BE228" i="2"/>
  <c r="BE235" i="2"/>
  <c r="BE350" i="2"/>
  <c r="BE367" i="2"/>
  <c r="BE450" i="2"/>
  <c r="BE459" i="2"/>
  <c r="BE462" i="2"/>
  <c r="BE93" i="2"/>
  <c r="BE165" i="2"/>
  <c r="BE272" i="2"/>
  <c r="BE393" i="2"/>
  <c r="BE414" i="2"/>
  <c r="BE418" i="2"/>
  <c r="BE456" i="2"/>
  <c r="BE465" i="2"/>
  <c r="BE477" i="2"/>
  <c r="BE494" i="2"/>
  <c r="BE499" i="2"/>
  <c r="J52" i="2"/>
  <c r="BE141" i="2"/>
  <c r="BE279" i="2"/>
  <c r="BE338" i="2"/>
  <c r="BE389" i="2"/>
  <c r="BE443" i="2"/>
  <c r="BE453" i="2"/>
  <c r="BE468" i="2"/>
  <c r="BE473" i="2"/>
  <c r="BE479" i="2"/>
  <c r="BE487" i="2"/>
  <c r="J55" i="2"/>
  <c r="BE131" i="2"/>
  <c r="BE176" i="2"/>
  <c r="BE318" i="2"/>
  <c r="BE322" i="2"/>
  <c r="BE356" i="2"/>
  <c r="F83" i="2"/>
  <c r="BE180" i="2"/>
  <c r="BE250" i="2"/>
  <c r="BE294" i="2"/>
  <c r="BE353" i="2"/>
  <c r="BE384" i="2"/>
  <c r="BE402" i="2"/>
  <c r="BE97" i="2"/>
  <c r="BE105" i="2"/>
  <c r="BE182" i="2"/>
  <c r="BE190" i="2"/>
  <c r="BE199" i="2"/>
  <c r="BE231" i="2"/>
  <c r="BE239" i="2"/>
  <c r="BE264" i="2"/>
  <c r="BE304" i="2"/>
  <c r="BE313" i="2"/>
  <c r="BE327" i="2"/>
  <c r="BE347" i="2"/>
  <c r="BE406" i="2"/>
  <c r="BE161" i="2"/>
  <c r="BE214" i="2"/>
  <c r="BE246" i="2"/>
  <c r="BE309" i="2"/>
  <c r="BE373" i="2"/>
  <c r="BE381" i="2"/>
  <c r="BE410" i="2"/>
  <c r="BE112" i="2"/>
  <c r="BE186" i="2"/>
  <c r="BE242" i="2"/>
  <c r="BE255" i="2"/>
  <c r="BE286" i="2"/>
  <c r="BE290" i="2"/>
  <c r="BE359" i="2"/>
  <c r="BE376" i="2"/>
  <c r="BE428" i="2"/>
  <c r="BE433" i="2"/>
  <c r="BE435" i="2"/>
  <c r="BE330" i="2"/>
  <c r="BE370" i="2"/>
  <c r="BE397" i="2"/>
  <c r="BE404" i="2"/>
  <c r="E48" i="2"/>
  <c r="BE89" i="2"/>
  <c r="BE135" i="2"/>
  <c r="BE157" i="2"/>
  <c r="BE172" i="2"/>
  <c r="BE218" i="2"/>
  <c r="BE259" i="2"/>
  <c r="BE298" i="2"/>
  <c r="BE335" i="2"/>
  <c r="BE391" i="2"/>
  <c r="BE424" i="2"/>
  <c r="F36" i="2"/>
  <c r="BC55" i="1" s="1"/>
  <c r="BC54" i="1" s="1"/>
  <c r="AY54" i="1" s="1"/>
  <c r="J34" i="2"/>
  <c r="AW55" i="1" s="1"/>
  <c r="F37" i="2"/>
  <c r="BD55" i="1"/>
  <c r="BD54" i="1" s="1"/>
  <c r="W33" i="1" s="1"/>
  <c r="F35" i="2"/>
  <c r="BB55" i="1" s="1"/>
  <c r="BB54" i="1" s="1"/>
  <c r="W31" i="1" s="1"/>
  <c r="F34" i="2"/>
  <c r="BA55" i="1" s="1"/>
  <c r="BA54" i="1" s="1"/>
  <c r="W30" i="1" s="1"/>
  <c r="T87" i="2" l="1"/>
  <c r="T86" i="2" s="1"/>
  <c r="R87" i="2"/>
  <c r="R86" i="2"/>
  <c r="BK87" i="2"/>
  <c r="BK86" i="2"/>
  <c r="J86" i="2"/>
  <c r="AW54" i="1"/>
  <c r="AK30" i="1" s="1"/>
  <c r="J30" i="2"/>
  <c r="AG55" i="1"/>
  <c r="AG54" i="1"/>
  <c r="AK26" i="1" s="1"/>
  <c r="AX54" i="1"/>
  <c r="F33" i="2"/>
  <c r="AZ55" i="1" s="1"/>
  <c r="AZ54" i="1" s="1"/>
  <c r="AV54" i="1" s="1"/>
  <c r="AK29" i="1" s="1"/>
  <c r="W32" i="1"/>
  <c r="J33" i="2"/>
  <c r="AV55" i="1" s="1"/>
  <c r="AT55" i="1" s="1"/>
  <c r="AN55" i="1" s="1"/>
  <c r="J59" i="2" l="1"/>
  <c r="J87" i="2"/>
  <c r="J60" i="2" s="1"/>
  <c r="AK35" i="1"/>
  <c r="J39" i="2"/>
  <c r="AT54" i="1"/>
  <c r="W29" i="1"/>
  <c r="AN54" i="1" l="1"/>
</calcChain>
</file>

<file path=xl/sharedStrings.xml><?xml version="1.0" encoding="utf-8"?>
<sst xmlns="http://schemas.openxmlformats.org/spreadsheetml/2006/main" count="4658" uniqueCount="917">
  <si>
    <t>Export Komplet</t>
  </si>
  <si>
    <t>VZ</t>
  </si>
  <si>
    <t>2.0</t>
  </si>
  <si>
    <t>ZAMOK</t>
  </si>
  <si>
    <t>False</t>
  </si>
  <si>
    <t>{43516c54-ba1f-46da-9265-4ec43f9f865f}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</si>
  <si>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</si>
  <si>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</si>
  <si>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</si>
  <si>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</si>
  <si>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</si>
  <si>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</si>
  <si>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</si>
  <si>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</si>
  <si>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24_05_mla_dps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</si>
  <si>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</si>
  <si>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</si>
  <si>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PD mostů pro modernizaci silnice II-311 Mladkov - Jablonné nad Orlicí</t>
  </si>
  <si>
    <t>KSO:</t>
  </si>
  <si>
    <t/>
  </si>
  <si>
    <t>CC-CZ:</t>
  </si>
  <si>
    <t>Místo:</t>
  </si>
  <si>
    <t>Mladkov</t>
  </si>
  <si>
    <t>Datum:</t>
  </si>
  <si>
    <t>1. 6. 2024</t>
  </si>
  <si>
    <t>Zadavatel:</t>
  </si>
  <si>
    <t>IČ:</t>
  </si>
  <si>
    <t>27487938</t>
  </si>
  <si>
    <t>MDS projekt s.r.o.</t>
  </si>
  <si>
    <t>DIČ:</t>
  </si>
  <si>
    <t>CZ27487938</t>
  </si>
  <si>
    <t>Uchazeč:</t>
  </si>
  <si>
    <t>Vyplň údaj</t>
  </si>
  <si>
    <t>Projektant:</t>
  </si>
  <si>
    <t>05968551</t>
  </si>
  <si>
    <t>VHRoušar, s.r.o.</t>
  </si>
  <si>
    <t>CZ05968551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</si>
  <si>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</si>
  <si>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</si>
  <si>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</si>
  <si>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</si>
  <si>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</si>
  <si>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</si>
  <si>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</si>
  <si>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</si>
  <si>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</si>
  <si>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</si>
  <si>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</si>
  <si>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</si>
  <si>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</si>
  <si>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</si>
  <si>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</si>
  <si>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</si>
  <si>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</si>
  <si>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</si>
  <si>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</si>
  <si>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</si>
  <si>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</si>
  <si>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</si>
  <si>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</si>
  <si>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</si>
  <si>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</si>
  <si>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</si>
  <si>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</si>
  <si>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</si>
  <si>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</si>
  <si>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</si>
  <si>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</si>
  <si>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</si>
  <si>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</si>
  <si>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</si>
  <si>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</si>
  <si>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</si>
  <si>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</si>
  <si>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</si>
  <si>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</si>
  <si>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</si>
  <si>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</si>
  <si>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</si>
  <si>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</si>
  <si>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</si>
  <si>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</si>
  <si>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Přeložka vodovodu</t>
  </si>
  <si>
    <t>STA</t>
  </si>
  <si>
    <t>1</t>
  </si>
  <si>
    <t>{cee58b43-0970-4935-b342-fa786a351fd2}</t>
  </si>
  <si>
    <t>2</t>
  </si>
  <si>
    <t>DMT_LTDNdo150</t>
  </si>
  <si>
    <t>Demontáž litinového potrubí do DN150</t>
  </si>
  <si>
    <t>39,6</t>
  </si>
  <si>
    <t>DMT_hmoty</t>
  </si>
  <si>
    <t>Odklizení vybouraných (demontovaných) hmot</t>
  </si>
  <si>
    <t>t</t>
  </si>
  <si>
    <t>1,782</t>
  </si>
  <si>
    <t>KRYCÍ LIST SOUPISU PRACÍ</t>
  </si>
  <si>
    <t>LT_DN80</t>
  </si>
  <si>
    <t>Litinové potrubí DN80</t>
  </si>
  <si>
    <t>m</t>
  </si>
  <si>
    <t>8,4</t>
  </si>
  <si>
    <t>LT_DN100</t>
  </si>
  <si>
    <t>31,2</t>
  </si>
  <si>
    <t>obsyp_SP</t>
  </si>
  <si>
    <t>Obsyp potrubí</t>
  </si>
  <si>
    <t>m3</t>
  </si>
  <si>
    <t>13,818</t>
  </si>
  <si>
    <t>vykop_ryh</t>
  </si>
  <si>
    <t>Výkop rýh</t>
  </si>
  <si>
    <t>60,405</t>
  </si>
  <si>
    <t>Objekt:</t>
  </si>
  <si>
    <t>sejmuti</t>
  </si>
  <si>
    <t>Sejmutí humusu</t>
  </si>
  <si>
    <t>m2</t>
  </si>
  <si>
    <t>8,32</t>
  </si>
  <si>
    <t>SO 301 - Přeložka vodovodu</t>
  </si>
  <si>
    <t>voda</t>
  </si>
  <si>
    <t>Dovoz vody pro zálivku</t>
  </si>
  <si>
    <t>0,25</t>
  </si>
  <si>
    <t>zasyp_zeminou</t>
  </si>
  <si>
    <t>Zásyp se zhutněním zeminou</t>
  </si>
  <si>
    <t>8,816</t>
  </si>
  <si>
    <t>zasyp_SD</t>
  </si>
  <si>
    <t>Zásyp ze štěrkodrti se zhutněním</t>
  </si>
  <si>
    <t>22,692</t>
  </si>
  <si>
    <t>vykop_rucne</t>
  </si>
  <si>
    <t>Ruční výkop v prostoru křížení inženýrských sítí</t>
  </si>
  <si>
    <t>3,942</t>
  </si>
  <si>
    <t>odvoz</t>
  </si>
  <si>
    <t>Odklizení přebytku zeminy</t>
  </si>
  <si>
    <t>51,589</t>
  </si>
  <si>
    <t>pazeni</t>
  </si>
  <si>
    <t>Pažení stěn rýh pro podzemní vedení</t>
  </si>
  <si>
    <t>134,235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</si>
  <si>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</si>
  <si>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</si>
  <si>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</si>
  <si>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</si>
  <si>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</si>
  <si>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</si>
  <si>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</si>
  <si>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</si>
  <si>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</si>
  <si>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</si>
  <si>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</si>
  <si>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</si>
  <si>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</si>
  <si>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</si>
  <si>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</si>
  <si>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</si>
  <si>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</si>
  <si>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</si>
  <si>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</si>
  <si>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</si>
  <si>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</si>
  <si>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</si>
  <si>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</si>
  <si>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</si>
  <si>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</si>
  <si>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</si>
  <si>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</si>
  <si>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</si>
  <si>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</si>
  <si>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</si>
  <si>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</si>
  <si>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</si>
  <si>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2024 01</t>
  </si>
  <si>
    <t>4</t>
  </si>
  <si>
    <t>-1600720069</t>
  </si>
  <si>
    <t>PP</t>
  </si>
  <si>
    <t>Čerpání vody na dopravní výšku do 10 m s uvažovaným průměrným přítokem do 500 l/min</t>
  </si>
  <si>
    <t>Online PSC</t>
  </si>
  <si>
    <t>https://podminky.urs.cz/item/CS_URS_2024_01/115101201</t>
  </si>
  <si>
    <t>VV</t>
  </si>
  <si>
    <t>24 "h" *10 "dní"</t>
  </si>
  <si>
    <t>119001401</t>
  </si>
  <si>
    <t>Dočasné zajištění potrubí ocelového nebo litinového DN do 200 mm</t>
  </si>
  <si>
    <t>-1577950208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</si>
  <si>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</si>
  <si>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https://podminky.urs.cz/item/CS_URS_2024_01/119001401</t>
  </si>
  <si>
    <t>1,0 "zajištění potrubí plynovodu"</t>
  </si>
  <si>
    <t>3</t>
  </si>
  <si>
    <t>121151103</t>
  </si>
  <si>
    <t>Sejmutí ornice plochy do 100 m2 tl vrstvy do 200 mm strojně</t>
  </si>
  <si>
    <t>325927592</t>
  </si>
  <si>
    <t>Sejmutí ornice strojně při souvislé ploše do 100 m2, tl. vrstvy do 200 mm</t>
  </si>
  <si>
    <t>https://podminky.urs.cz/item/CS_URS_2024_01/121151103</t>
  </si>
  <si>
    <t>Viz přílohu 01-TZ, 02, 03 a 05</t>
  </si>
  <si>
    <t>"Řad 1"</t>
  </si>
  <si>
    <t>1,0*(27,00-22,86) "zeleň"</t>
  </si>
  <si>
    <t>1,0*(31,18-27,00) "zeleň"</t>
  </si>
  <si>
    <t>Součet</t>
  </si>
  <si>
    <t>132312221</t>
  </si>
  <si>
    <t>Hloubení zapažených rýh šířky do 2000 mm v soudržných horninách třídy těžitelnosti II skupiny 4 ručně</t>
  </si>
  <si>
    <t>1515826965</t>
  </si>
  <si>
    <t>Hloubení zapažených rýh šířky přes 800 do 2 000 mm ručně s urovnáním dna do předepsaného profilu a spádu v hornině třídy těžitelnosti II skupiny 4 soudržných</t>
  </si>
  <si>
    <t>https://podminky.urs.cz/item/CS_URS_2024_01/132312221</t>
  </si>
  <si>
    <t>0,900*2,19*2,0 "výkop v prostoru křížení plynovodu"</t>
  </si>
  <si>
    <t>0,50*vykop_rucne "50% v tř. 4"</t>
  </si>
  <si>
    <t>5</t>
  </si>
  <si>
    <t>132354203</t>
  </si>
  <si>
    <t>Hloubení zapažených rýh š do 2000 mm v hornině třídy těžitelnosti II skupiny 4 objem do 100 m3</t>
  </si>
  <si>
    <t>266083893</t>
  </si>
  <si>
    <t>Hloubení zapažených rýh šířky přes 800 do 2 000 mm strojně s urovnáním dna do předepsaného profilu a spádu v hornině třídy těžitelnosti II skupiny 4 přes 50 do 100 m3</t>
  </si>
  <si>
    <t>https://podminky.urs.cz/item/CS_URS_2024_01/132354203</t>
  </si>
  <si>
    <t>0,90*((1,30+2,03)/2-0,40)*(4,27-0,00) "dlažba/silnice"</t>
  </si>
  <si>
    <t>0,90*((2,03+1,90)/2-0,40)*(22,86-4,27) "dlažba/silnice"</t>
  </si>
  <si>
    <t>0,90*((1,90+1,90)/2-0,20)*(27,00-22,86) "zeleň"</t>
  </si>
  <si>
    <t>0,90*((1,90+1,81)/2-0,20)*(31,18-27,00) "zeleň"</t>
  </si>
  <si>
    <t>Mezisoučet</t>
  </si>
  <si>
    <t>"Řad 2"</t>
  </si>
  <si>
    <t>0,90*((1,90+1,97)/2-0,40)*(1,41-0,00) "dlažba/silnice"</t>
  </si>
  <si>
    <t>0,90*((1,97+3,36)/2-0,40)*(7,38-1,41) "dlažba/silnice"</t>
  </si>
  <si>
    <t>0,90*((3,36+3,40)/2-0,40)*(8,38-7,38) "dlažba/silnice"</t>
  </si>
  <si>
    <t>0,50*vykop_ryh "50% v tř. 4"</t>
  </si>
  <si>
    <t>-0,50*vykop_rucne "50% v tř.4 - odpočet výkopu prováděného ručně"</t>
  </si>
  <si>
    <t>6</t>
  </si>
  <si>
    <t>132412221</t>
  </si>
  <si>
    <t>Hloubení zapažených rýh šířky do 2000 mm v soudržných horninách třídy těžitelnosti II skupiny 5 ručně</t>
  </si>
  <si>
    <t>167279146</t>
  </si>
  <si>
    <t>Hloubení zapažených rýh šířky přes 800 do 2 000 mm ručně s urovnáním dna do předepsaného profilu a spádu v hornině třídy těžitelnosti II skupiny 5 soudržných</t>
  </si>
  <si>
    <t>https://podminky.urs.cz/item/CS_URS_2024_01/132412221</t>
  </si>
  <si>
    <t>0,50*vykop_rucne "50% v tř. 5"</t>
  </si>
  <si>
    <t>7</t>
  </si>
  <si>
    <t>132454203</t>
  </si>
  <si>
    <t>Hloubení zapažených rýh š do 2000 mm v hornině třídy těžitelnosti II skupiny 5 objem do 100 m3</t>
  </si>
  <si>
    <t>-1756820890</t>
  </si>
  <si>
    <t>Hloubení zapažených rýh šířky přes 800 do 2 000 mm strojně s urovnáním dna do předepsaného profilu a spádu v hornině třídy těžitelnosti II skupiny 5 přes 50 do 100 m3</t>
  </si>
  <si>
    <t>https://podminky.urs.cz/item/CS_URS_2024_01/132454203</t>
  </si>
  <si>
    <t>0,50*vykop_ryh "50% v tř. 5"</t>
  </si>
  <si>
    <t>-0,50*vykop_rucne "50% v tř.5 - odpočet výkopu prováděného ručně"</t>
  </si>
  <si>
    <t>8</t>
  </si>
  <si>
    <t>151811131</t>
  </si>
  <si>
    <t>Osazení pažicího boxu hl výkopu do 4 m š do 1,2 m</t>
  </si>
  <si>
    <t>-286469852</t>
  </si>
  <si>
    <t>Zřízení pažicích boxů pro pažení a rozepření stěn rýh podzemního vedení hloubka výkopu do 4 m, šířka do 1,2 m</t>
  </si>
  <si>
    <t>https://podminky.urs.cz/item/CS_URS_2024_01/151811131</t>
  </si>
  <si>
    <t>2*((1,30+2,03)/2-0,40)*(4,27-0,00) "dlažba/silnice"</t>
  </si>
  <si>
    <t>2*((2,03+1,90)/2-0,40)*(22,86-4,27) "dlažba/silnice"</t>
  </si>
  <si>
    <t>2*((1,90+1,90)/2-0,20)*(27,00-22,86) "zeleň"</t>
  </si>
  <si>
    <t>2*((1,90+1,81)/2-0,20)*(31,18-27,00) "zeleň"</t>
  </si>
  <si>
    <t>2*((1,90+1,97)/2-0,40)*(1,41-0,00) "dlažba/silnice"</t>
  </si>
  <si>
    <t>2*((1,97+3,36)/2-0,40)*(7,38-1,41) "dlažba/silnice"</t>
  </si>
  <si>
    <t>2*((3,36+3,40)/2-0,40)*(8,38-7,38) "dlažba/silnice"</t>
  </si>
  <si>
    <t>9</t>
  </si>
  <si>
    <t>151811231</t>
  </si>
  <si>
    <t>Odstranění pažicího boxu hl výkopu do 4 m š do 1,2 m</t>
  </si>
  <si>
    <t>-917095356</t>
  </si>
  <si>
    <t>Odstranění pažicích boxů pro pažení a rozepření stěn rýh podzemního vedení hloubka výkopu do 4 m, šířka do 1,2 m</t>
  </si>
  <si>
    <t>https://podminky.urs.cz/item/CS_URS_2024_01/151811231</t>
  </si>
  <si>
    <t>10</t>
  </si>
  <si>
    <t>162351123</t>
  </si>
  <si>
    <t>Vodorovné přemístění přes 50 do 500 m výkopku/sypaniny z hornin třídy těžitelnosti II skupiny 4 a 5</t>
  </si>
  <si>
    <t>574587353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</si>
  <si>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</si>
  <si>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https://podminky.urs.cz/item/CS_URS_2024_01/162351123</t>
  </si>
  <si>
    <t>2*zasyp_zeminou "přemístění na MD a zpět do zásypu"</t>
  </si>
  <si>
    <t>11</t>
  </si>
  <si>
    <t>162751137</t>
  </si>
  <si>
    <t>Vodorovné přemístění přes 9 000 do 10000 m výkopku/sypaniny z horniny třídy těžitelnosti II skupiny 4 a 5</t>
  </si>
  <si>
    <t>27570169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</si>
  <si>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</si>
  <si>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</si>
  <si>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-zasyp_zeminou</t>
  </si>
  <si>
    <t>162751139</t>
  </si>
  <si>
    <t>Příplatek k vodorovnému přemístění výkopku/sypaniny z horniny třídy těžitelnosti II skupiny 4 a 5 ZKD 1000 m přes 10000 m</t>
  </si>
  <si>
    <t>1895318513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</si>
  <si>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</si>
  <si>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https://podminky.urs.cz/item/CS_URS_2024_01/162751139</t>
  </si>
  <si>
    <t>odvoz*10 "uvažováno celkem do 20 km"</t>
  </si>
  <si>
    <t>13</t>
  </si>
  <si>
    <t>167151102</t>
  </si>
  <si>
    <t>Nakládání výkopku z hornin třídy těžitelnosti II skupiny 4 a 5 do 100 m3</t>
  </si>
  <si>
    <t>1661507458</t>
  </si>
  <si>
    <t>Nakládání, skládání a překládání neulehlého výkopku nebo sypaniny strojně nakládání, množství do 100 m3, z horniny třídy těžitelnosti II, skupiny 4 a 5</t>
  </si>
  <si>
    <t>https://podminky.urs.cz/item/CS_URS_2024_01/167151102</t>
  </si>
  <si>
    <t>zasyp_zeminou "naložení na MD"</t>
  </si>
  <si>
    <t>14</t>
  </si>
  <si>
    <t>171-R11</t>
  </si>
  <si>
    <t>Rozbor zeminy z pohledu zákona o odpadech pro uložení na recyklační skládku</t>
  </si>
  <si>
    <t>kus</t>
  </si>
  <si>
    <t>330326521</t>
  </si>
  <si>
    <t>15</t>
  </si>
  <si>
    <t>171201231</t>
  </si>
  <si>
    <t>Poplatek za uložení zeminy a kamení na recyklační skládce (skládkovné) kód odpadu 17 05 04</t>
  </si>
  <si>
    <t>-918274150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</si>
  <si>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</si>
  <si>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</si>
  <si>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odvoz*1,9</t>
  </si>
  <si>
    <t>16</t>
  </si>
  <si>
    <t>171251201</t>
  </si>
  <si>
    <t>Uložení sypaniny na skládky nebo meziskládky</t>
  </si>
  <si>
    <t>2109428012</t>
  </si>
  <si>
    <t>Uložení sypaniny na skládky nebo meziskládky bez hutnění s upravením uložené sypaniny do předepsaného tvaru</t>
  </si>
  <si>
    <t>https://podminky.urs.cz/item/CS_URS_2024_01/171251201</t>
  </si>
  <si>
    <t>zasyp_zeminou "uložení na MD"</t>
  </si>
  <si>
    <t>17</t>
  </si>
  <si>
    <t>174151101a</t>
  </si>
  <si>
    <t>Zásyp jam, šachet rýh nebo kolem objektů sypaninou se zhutněním - zeminou z výkopu</t>
  </si>
  <si>
    <t>-643417265</t>
  </si>
  <si>
    <t>Zásyp sypaninou z jakékoliv horniny strojně s uložením výkopku ve vrstvách se zhutněním jam, šachet, rýh nebo kolem objektů v těchto vykopávkách</t>
  </si>
  <si>
    <t>https://podminky.urs.cz/item/CS_URS_2024_01/174151101a</t>
  </si>
  <si>
    <t>P</t>
  </si>
  <si>
    <t>Poznámka k položce:_x000D_
Zásyp zeminou._x000D_
Hutněno středním hutnícím strojem (hmotnost do 300 kg)  na PS=95% nebo na min. ulehlost Id 0,85.</t>
  </si>
  <si>
    <t>0,90*((1,90+1,90)/2-0,20-(0,10+0,10+0,30))*(27,00-22,86) "zeleň"</t>
  </si>
  <si>
    <t>0,90*((1,90+1,81)/2-0,20-(0,10+0,10+0,30))*(31,18-27,00) "zeleň"</t>
  </si>
  <si>
    <t>18</t>
  </si>
  <si>
    <t>174151101b</t>
  </si>
  <si>
    <t>Zásyp jam, šachet rýh nebo kolem objektů sypaninou se zhutněním - štěrkopískem</t>
  </si>
  <si>
    <t>-1042432015</t>
  </si>
  <si>
    <t>https://podminky.urs.cz/item/CS_URS_2024_01/174151101b</t>
  </si>
  <si>
    <t>Poznámka k položce:_x000D_
Zásyp štěrkodrtí._x000D_
Hutněno středním hutnícím strojem (hmotnost do 300 kg)  na ID=0,85.</t>
  </si>
  <si>
    <t>0,90*((1,30+2,03)/2-0,40-(0,10+0,10+0,30)-0,40)*(4,27-0,00) "dlažba/silnice"</t>
  </si>
  <si>
    <t>0,90*((2,03+1,90)/2-0,40-(0,10+0,10+0,30)-0,40)*(22,86-4,27) "dlažba/silnice"</t>
  </si>
  <si>
    <t>0,90*((1,90+1,97)/2-0,40-(0,10+0,08+0,30)-0,40)*(1,41-0,00) "dlažba/silnice"</t>
  </si>
  <si>
    <t>0,90*((1,97+3,36)/2-0,40-(0,10+0,08+0,30)-0,40)*(7,38-1,41) "dlažba/silnice"</t>
  </si>
  <si>
    <t>0,90*((3,36+3,40)/2-0,40-(0,10+0,08+0,30)-0,40)*(8,38-7,38) "dlažba/silnice"</t>
  </si>
  <si>
    <t>19</t>
  </si>
  <si>
    <t>M</t>
  </si>
  <si>
    <t>58344171</t>
  </si>
  <si>
    <t>štěrkodrť frakce 0/32</t>
  </si>
  <si>
    <t>-1391453109</t>
  </si>
  <si>
    <t>Poznámka k položce:_x000D_
Předpokládá se přemístění přímo na místo uložení bez mezideponování. V souladu s pravidly ÚRS není hmotnost zásypového materiálu započetna do přesunu hmot.</t>
  </si>
  <si>
    <t>zasyp_SD*1,90</t>
  </si>
  <si>
    <t>20</t>
  </si>
  <si>
    <t>175111101</t>
  </si>
  <si>
    <t>Obsypání potrubí ručně sypaninou bez prohození, uloženou do 3 m</t>
  </si>
  <si>
    <t>1633309766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</si>
  <si>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</si>
  <si>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</si>
  <si>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Poznámka k položce:_x000D_
Hutněno lehkým hutnícím strojem (max. hmotnost 100 kg) na 95% PS nebo na min. ulehlost Id 0,85.</t>
  </si>
  <si>
    <t>(0,080+0,300)*0,90*LT_DN80</t>
  </si>
  <si>
    <t>-0,080^2*pi/4*LT_DN80 "odpočet potrubí DN80"</t>
  </si>
  <si>
    <t>(0,100+0,300)*0,90*LT_DN100</t>
  </si>
  <si>
    <t>-0,100^2*pi/4*LT_DN100 "odpočet potrubí DN100"</t>
  </si>
  <si>
    <t>58337303</t>
  </si>
  <si>
    <t>štěrkopísek frakce 0/8</t>
  </si>
  <si>
    <t>-1624807964</t>
  </si>
  <si>
    <t>obsyp_SP*1,90</t>
  </si>
  <si>
    <t>22</t>
  </si>
  <si>
    <t>181351003</t>
  </si>
  <si>
    <t>Rozprostření ornice tl vrstvy do 200 mm pl do 100 m2 v rovině nebo ve svahu do 1:5 strojně</t>
  </si>
  <si>
    <t>357272406</t>
  </si>
  <si>
    <t>Rozprostření a urovnání ornice v rovině nebo ve svahu sklonu do 1:5 strojně při souvislé ploše do 100 m2, tl. vrstvy do 200 mm</t>
  </si>
  <si>
    <t>https://podminky.urs.cz/item/CS_URS_2024_01/181351003</t>
  </si>
  <si>
    <t>sejmuti "opětovné rozprostření humusu"</t>
  </si>
  <si>
    <t>23</t>
  </si>
  <si>
    <t>181411131</t>
  </si>
  <si>
    <t>Založení parkového trávníku výsevem pl do 1000 m2 v rovině a ve svahu do 1:5</t>
  </si>
  <si>
    <t>1746077938</t>
  </si>
  <si>
    <t>Založení trávníku na půdě předem připravené plochy do 1000 m2 výsevem včetně utažení parkového v rovině nebo na svahu do 1:5</t>
  </si>
  <si>
    <t>https://podminky.urs.cz/item/CS_URS_2024_01/181411131</t>
  </si>
  <si>
    <t>sejmuti "osetí opětovně ohumusované plochy"</t>
  </si>
  <si>
    <t>24</t>
  </si>
  <si>
    <t>00572410</t>
  </si>
  <si>
    <t>osivo směs travní parková</t>
  </si>
  <si>
    <t>kg</t>
  </si>
  <si>
    <t>1455212958</t>
  </si>
  <si>
    <t>sejmuti*300/10000 "300 kg/ha"</t>
  </si>
  <si>
    <t>25</t>
  </si>
  <si>
    <t>181914111</t>
  </si>
  <si>
    <t>Úprava pláně v hornině třídy těžitelnosti II skupiny 5 bez zhutnění ručně</t>
  </si>
  <si>
    <t>422614202</t>
  </si>
  <si>
    <t>Úprava pláně vyrovnáním výškových rozdílů ručně v hornině třídy těžitelnosti II skupiny 5 bez zhutnění</t>
  </si>
  <si>
    <t>https://podminky.urs.cz/item/CS_URS_2024_01/181914111</t>
  </si>
  <si>
    <t>sejmuti "úprava povrchu před opětovným ohumusováním"</t>
  </si>
  <si>
    <t>26</t>
  </si>
  <si>
    <t>185803111</t>
  </si>
  <si>
    <t>Ošetření trávníku shrabáním v rovině a svahu do 1:5</t>
  </si>
  <si>
    <t>77275906</t>
  </si>
  <si>
    <t>Ošetření trávníku jednorázové v rovině nebo na svahu do 1:5</t>
  </si>
  <si>
    <t>https://podminky.urs.cz/item/CS_URS_2024_01/185803111</t>
  </si>
  <si>
    <t>27</t>
  </si>
  <si>
    <t>185804311</t>
  </si>
  <si>
    <t>Zalití rostlin vodou plocha do 20 m2</t>
  </si>
  <si>
    <t>1043382871</t>
  </si>
  <si>
    <t>Zalití rostlin vodou plochy záhonů jednotlivě do 20 m2</t>
  </si>
  <si>
    <t>https://podminky.urs.cz/item/CS_URS_2024_01/185804311</t>
  </si>
  <si>
    <t>sejmuti*0,010*3</t>
  </si>
  <si>
    <t>28</t>
  </si>
  <si>
    <t>185851121</t>
  </si>
  <si>
    <t>Dovoz vody pro zálivku rostlin za vzdálenost do 1000 m</t>
  </si>
  <si>
    <t>-1539557065</t>
  </si>
  <si>
    <t>Dovoz vody pro zálivku rostlin na vzdálenost do 1000 m</t>
  </si>
  <si>
    <t>https://podminky.urs.cz/item/CS_URS_2024_01/185851121</t>
  </si>
  <si>
    <t>29</t>
  </si>
  <si>
    <t>185851129</t>
  </si>
  <si>
    <t>Příplatek k dovozu vody pro zálivku rostlin do 1000 m ZKD 1000 m</t>
  </si>
  <si>
    <t>-1581031581</t>
  </si>
  <si>
    <t>Dovoz vody pro zálivku rostlin Příplatek k ceně za každých dalších i započatých 1000 m</t>
  </si>
  <si>
    <t>https://podminky.urs.cz/item/CS_URS_2024_01/185851129</t>
  </si>
  <si>
    <t>Vodorovné konstrukce</t>
  </si>
  <si>
    <t>30</t>
  </si>
  <si>
    <t>451573111</t>
  </si>
  <si>
    <t>Lože pod potrubí otevřený výkop ze štěrkopísku</t>
  </si>
  <si>
    <t>-821288999</t>
  </si>
  <si>
    <t>Lože pod potrubí, stoky a drobné objekty v otevřeném výkopu z písku a štěrkopísku do 63 mm</t>
  </si>
  <si>
    <t>https://podminky.urs.cz/item/CS_URS_2024_01/451573111</t>
  </si>
  <si>
    <t>Poznámka k položce:_x000D_
štěrkopískové lože frakce 0-4 mm</t>
  </si>
  <si>
    <t>0,100*0,900*LT_DN80</t>
  </si>
  <si>
    <t>0,100*0,900*LT_DN100</t>
  </si>
  <si>
    <t>31</t>
  </si>
  <si>
    <t>452313171</t>
  </si>
  <si>
    <t>Podkladní bloky z betonu prostého bez zvýšených nároků na prostředí tř. C 30/37 otevřený výkop</t>
  </si>
  <si>
    <t>1497942070</t>
  </si>
  <si>
    <t>Podkladní a zajišťovací konstrukce z betonu prostého v otevřeném výkopu bez zvýšených nároků na prostředí bloky pro potrubí z betonu tř. C 30/37</t>
  </si>
  <si>
    <t>https://podminky.urs.cz/item/CS_URS_2024_01/452313171</t>
  </si>
  <si>
    <t>Viz přílohu D.1.5.2, D.1.5.3 a D.1.5.5</t>
  </si>
  <si>
    <t>"bloky u kolen" 0,200*(0,250+0,050)/2*0,800 *5 "ks"</t>
  </si>
  <si>
    <t>"bloky u odboček" (0,400+0,200)/2*0,750*0,500 *1 "ks"</t>
  </si>
  <si>
    <t>32</t>
  </si>
  <si>
    <t>452353111</t>
  </si>
  <si>
    <t>Bednění podkladních bloků pod potrubí, stoky a drobné objekty otevřený výkop zřízení</t>
  </si>
  <si>
    <t>1068011033</t>
  </si>
  <si>
    <t>Bednění podkladních a zajišťovacích konstrukcí v otevřeném výkopu bloků pro potrubí zřízení</t>
  </si>
  <si>
    <t>https://podminky.urs.cz/item/CS_URS_2024_01/452353111</t>
  </si>
  <si>
    <t>"bloky u kolene 45°" 0,200*0,250+2*0,800*0,200+0,200*0,100 *5 "ks"</t>
  </si>
  <si>
    <t>"bloky u odboček" 0,400*0,500+2*0,750*0,500+0,200*0,500 *1 "ks"</t>
  </si>
  <si>
    <t>33</t>
  </si>
  <si>
    <t>452353112</t>
  </si>
  <si>
    <t>Bednění podkladních bloků pod potrubí, stoky a drobné objekty otevřený výkop odstranění</t>
  </si>
  <si>
    <t>571781629</t>
  </si>
  <si>
    <t>Bednění podkladních a zajišťovacích konstrukcí v otevřeném výkopu bloků pro potrubí odstranění</t>
  </si>
  <si>
    <t>https://podminky.urs.cz/item/CS_URS_2024_01/452353112</t>
  </si>
  <si>
    <t>Trubní vedení</t>
  </si>
  <si>
    <t>34</t>
  </si>
  <si>
    <t>850245121</t>
  </si>
  <si>
    <t>Výřez nebo výsek na potrubí z trub litinových tlakových nebo plastických hmot DN 80</t>
  </si>
  <si>
    <t>-824011599</t>
  </si>
  <si>
    <t>https://podminky.urs.cz/item/CS_URS_2024_01/850245121</t>
  </si>
  <si>
    <t>"Přerušení potrubí DN80" 1</t>
  </si>
  <si>
    <t>35</t>
  </si>
  <si>
    <t>850265121</t>
  </si>
  <si>
    <t>Výřez nebo výsek na potrubí z trub litinových tlakových nebo plastických hmot DN 100</t>
  </si>
  <si>
    <t>1810283269</t>
  </si>
  <si>
    <t>https://podminky.urs.cz/item/CS_URS_2024_01/850265121</t>
  </si>
  <si>
    <t>"Přerušení potrubí DN 100" 1</t>
  </si>
  <si>
    <t>36</t>
  </si>
  <si>
    <t>850311811</t>
  </si>
  <si>
    <t>Bourání stávajícího potrubí z trub litinových DN 150</t>
  </si>
  <si>
    <t>-2102196918</t>
  </si>
  <si>
    <t>Bourání stávajícího potrubí z trub litinových hrdlových nebo přírubových v otevřeném výkopu DN do 150</t>
  </si>
  <si>
    <t>https://podminky.urs.cz/item/CS_URS_2024_01/850311811</t>
  </si>
  <si>
    <t>"Rušené LT DN80" 8,4</t>
  </si>
  <si>
    <t>"Rušené LT DN100" 31,2</t>
  </si>
  <si>
    <t>37</t>
  </si>
  <si>
    <t>851241131</t>
  </si>
  <si>
    <t>Montáž potrubí z trub litinových hrdlových s integrovaným těsněním otevřený výkop DN 80</t>
  </si>
  <si>
    <t>-897276788</t>
  </si>
  <si>
    <t>Montáž potrubí z trub litinových tlakových hrdlových v otevřeném výkopu s integrovaným těsněním DN 80</t>
  </si>
  <si>
    <t>https://podminky.urs.cz/item/CS_URS_2024_01/851241131</t>
  </si>
  <si>
    <t>"Řad 2" 8,4</t>
  </si>
  <si>
    <t>38</t>
  </si>
  <si>
    <t>55253015</t>
  </si>
  <si>
    <t>trouba vodovodní litinová hrdlová dl 6m DN 80</t>
  </si>
  <si>
    <t>-208288142</t>
  </si>
  <si>
    <t>Poznámka k položce:_x000D_
Podrobná specifakace potrubí a povrchové ochrany viz přílohu 1 Technická zpráva.</t>
  </si>
  <si>
    <t>LT_DN80*1,01</t>
  </si>
  <si>
    <t>39</t>
  </si>
  <si>
    <t>851261131</t>
  </si>
  <si>
    <t>Montáž potrubí z trub litinových hrdlových s integrovaným těsněním otevřený výkop DN 100</t>
  </si>
  <si>
    <t>-1545414710</t>
  </si>
  <si>
    <t>Montáž potrubí z trub litinových tlakových hrdlových v otevřeném výkopu s integrovaným těsněním DN 100</t>
  </si>
  <si>
    <t>https://podminky.urs.cz/item/CS_URS_2024_01/851261131</t>
  </si>
  <si>
    <t>"Řad 1" 31,2</t>
  </si>
  <si>
    <t>40</t>
  </si>
  <si>
    <t>55253016</t>
  </si>
  <si>
    <t>trouba vodovodní litinová hrdlová dl 6m DN 100</t>
  </si>
  <si>
    <t>276310648</t>
  </si>
  <si>
    <t>LT_DN100*1,01</t>
  </si>
  <si>
    <t>41</t>
  </si>
  <si>
    <t>857241131</t>
  </si>
  <si>
    <t>Montáž litinových tvarovek jednoosých hrdlových otevřený výkop s integrovaným těsněním DN 80</t>
  </si>
  <si>
    <t>-1645041710</t>
  </si>
  <si>
    <t>Montáž litinových tvarovek na potrubí litinovém tlakovém jednoosých na potrubí z trub hrdlových v otevřeném výkopu, kanálu nebo v šachtě s integrovaným těsněním DN 80</t>
  </si>
  <si>
    <t>https://podminky.urs.cz/item/CS_URS_2024_01/857241131</t>
  </si>
  <si>
    <t>Viz přílohu 5.</t>
  </si>
  <si>
    <t>"K80-11,25° " 3</t>
  </si>
  <si>
    <t>42</t>
  </si>
  <si>
    <t>55253904</t>
  </si>
  <si>
    <t>koleno hrdlové z tvárné litiny,práškový epoxid tl 250µm MMK-kus DN 80-11,25°</t>
  </si>
  <si>
    <t>-552882117</t>
  </si>
  <si>
    <t>Poznámka k položce:_x000D_
Podrobná specifikace povrchové ochrany viz přílohu 1 Technická zpráva._x000D_
Vč. dodávky těsnění</t>
  </si>
  <si>
    <t>43</t>
  </si>
  <si>
    <t>857242122</t>
  </si>
  <si>
    <t>Montáž litinových tvarovek jednoosých přírubových otevřený výkop DN 80</t>
  </si>
  <si>
    <t>437903997</t>
  </si>
  <si>
    <t>Montáž litinových tvarovek na potrubí litinovém tlakovém jednoosých na potrubí z trub přírubových v otevřeném výkopu, kanálu nebo v šachtě DN 80</t>
  </si>
  <si>
    <t>https://podminky.urs.cz/item/CS_URS_2024_01/857242122</t>
  </si>
  <si>
    <t>"F80" 1</t>
  </si>
  <si>
    <t>44</t>
  </si>
  <si>
    <t>55253489</t>
  </si>
  <si>
    <t>tvarovka přírubová litinová s hladkým koncem,práškový epoxid tl 250µm F-kus DN 80</t>
  </si>
  <si>
    <t>307104650</t>
  </si>
  <si>
    <t>Poznámka k položce:_x000D_
Podrobná specifikace povrchové ochrany viz přílohu 1 Technická zpráva._x000D_
Vč. dodávky těsnícího a spojovacího materiámu.</t>
  </si>
  <si>
    <t>45</t>
  </si>
  <si>
    <t>857261131</t>
  </si>
  <si>
    <t>Montáž litinových tvarovek jednoosých hrdlových otevřený výkop s integrovaným těsněním DN 100</t>
  </si>
  <si>
    <t>-258985587</t>
  </si>
  <si>
    <t>Montáž litinových tvarovek na potrubí litinovém tlakovém jednoosých na potrubí z trub hrdlových v otevřeném výkopu, kanálu nebo v šachtě s integrovaným těsněním DN 100</t>
  </si>
  <si>
    <t>https://podminky.urs.cz/item/CS_URS_2024_01/857261131</t>
  </si>
  <si>
    <t>"K100-11,25° " 2</t>
  </si>
  <si>
    <t>"K100-22,5° " 1</t>
  </si>
  <si>
    <t>"K100-30° " 1</t>
  </si>
  <si>
    <t>"K100-45° " 1</t>
  </si>
  <si>
    <t>46</t>
  </si>
  <si>
    <t>55253905</t>
  </si>
  <si>
    <t>koleno hrdlové z tvárné litiny,práškový epoxid tl 250µm MMK-kus DN 100-11,25°</t>
  </si>
  <si>
    <t>84854440</t>
  </si>
  <si>
    <t>47</t>
  </si>
  <si>
    <t>55253917</t>
  </si>
  <si>
    <t>koleno hrdlové z tvárné litiny,práškový epoxid tl 250µm MMK-kus DN 100-22,5°</t>
  </si>
  <si>
    <t>-995861951</t>
  </si>
  <si>
    <t>48</t>
  </si>
  <si>
    <t>55253929</t>
  </si>
  <si>
    <t>koleno hrdlové z tvárné litiny,práškový epoxid tl 250µm MMK-kus DN 100-30°</t>
  </si>
  <si>
    <t>1881217116</t>
  </si>
  <si>
    <t>49</t>
  </si>
  <si>
    <t>55253941</t>
  </si>
  <si>
    <t>koleno hrdlové z tvárné litiny,práškový epoxid tl 250µm MMK-kus DN 100-45°</t>
  </si>
  <si>
    <t>1142091349</t>
  </si>
  <si>
    <t>50</t>
  </si>
  <si>
    <t>857262122</t>
  </si>
  <si>
    <t>Montáž litinových tvarovek jednoosých přírubových otevřený výkop DN 100</t>
  </si>
  <si>
    <t>430873441</t>
  </si>
  <si>
    <t>Montáž litinových tvarovek na potrubí litinovém tlakovém jednoosých na potrubí z trub přírubových v otevřeném výkopu, kanálu nebo v šachtě DN 100</t>
  </si>
  <si>
    <t>https://podminky.urs.cz/item/CS_URS_2024_01/857262122</t>
  </si>
  <si>
    <t>"E100" 2</t>
  </si>
  <si>
    <t>"F100" 1</t>
  </si>
  <si>
    <t>51</t>
  </si>
  <si>
    <t>55254123</t>
  </si>
  <si>
    <t>koleno přírubové z tvárné litiny,práškový epoxid tl 250µm Q-kus DN 100-45°</t>
  </si>
  <si>
    <t>-553641069</t>
  </si>
  <si>
    <t>52</t>
  </si>
  <si>
    <t>55253893</t>
  </si>
  <si>
    <t>tvarovka přírubová s hrdlem z tvárné litiny,práškový epoxid tl 250µm EU-kus dl 130mm DN 100</t>
  </si>
  <si>
    <t>711109687</t>
  </si>
  <si>
    <t>53</t>
  </si>
  <si>
    <t>55253490</t>
  </si>
  <si>
    <t>tvarovka přírubová litinová s hladkým koncem,práškový epoxid tl 250µm F-kus DN 100</t>
  </si>
  <si>
    <t>-1858867218</t>
  </si>
  <si>
    <t>54</t>
  </si>
  <si>
    <t>857264122</t>
  </si>
  <si>
    <t>Montáž litinových tvarovek odbočných přírubových otevřený výkop DN 100</t>
  </si>
  <si>
    <t>-820501935</t>
  </si>
  <si>
    <t>Montáž litinových tvarovek na potrubí litinovém tlakovém odbočných na potrubí z trub přírubových v otevřeném výkopu, kanálu nebo v šachtě DN 100</t>
  </si>
  <si>
    <t>https://podminky.urs.cz/item/CS_URS_2024_01/857264122</t>
  </si>
  <si>
    <t>"T100/80" 1</t>
  </si>
  <si>
    <t>55</t>
  </si>
  <si>
    <t>55253515</t>
  </si>
  <si>
    <t>tvarovka přírubová litinová s přírubovou odbočkou,práškový epoxid tl 250µm T-kus DN 100/80</t>
  </si>
  <si>
    <t>-1108367308</t>
  </si>
  <si>
    <t>Poznámka k položce:_x000D_
Podrobná specifikace povrchové ochrany viz přílohu 1 Technická zpráva.¨_x000D_
Vč. dodávky těsnícího a spojovacího materiámu.</t>
  </si>
  <si>
    <t>56</t>
  </si>
  <si>
    <t>891241112</t>
  </si>
  <si>
    <t>Montáž vodovodních šoupátek otevřený výkop DN 80</t>
  </si>
  <si>
    <t>1392032719</t>
  </si>
  <si>
    <t>Montáž vodovodních armatur na potrubí šoupátek nebo klapek uzavíracích v otevřeném výkopu nebo v šachtách s osazením zemní soupravy (bez poklopů) DN 80</t>
  </si>
  <si>
    <t>https://podminky.urs.cz/item/CS_URS_2024_01/891241112</t>
  </si>
  <si>
    <t>"Š80" 1</t>
  </si>
  <si>
    <t>57</t>
  </si>
  <si>
    <t>42221116</t>
  </si>
  <si>
    <t>šoupátko s přírubami voda DN 80 PN16</t>
  </si>
  <si>
    <t>1302943196</t>
  </si>
  <si>
    <t>58</t>
  </si>
  <si>
    <t>AVK.7551050</t>
  </si>
  <si>
    <t>Teleskopická souprava, typ 7.5, pro šoupě DN 65-80, rozsah 1,05-1,75 m</t>
  </si>
  <si>
    <t>-1218207909</t>
  </si>
  <si>
    <t>59</t>
  </si>
  <si>
    <t>891241811</t>
  </si>
  <si>
    <t>Demontáž vodovodních šoupátek otevřený výkop DN 80</t>
  </si>
  <si>
    <t>1133212166</t>
  </si>
  <si>
    <t>Demontáž vodovodních armatur na potrubí šoupátek nebo klapek uzavíracích v otevřeném výkopu nebo v šachtách DN 80</t>
  </si>
  <si>
    <t>https://podminky.urs.cz/item/CS_URS_2024_01/891241811</t>
  </si>
  <si>
    <t>"Demontáž šoupátka DN 80" 1</t>
  </si>
  <si>
    <t>60</t>
  </si>
  <si>
    <t>891261112</t>
  </si>
  <si>
    <t>Montáž vodovodních šoupátek otevřený výkop DN 100</t>
  </si>
  <si>
    <t>-429862474</t>
  </si>
  <si>
    <t>Montáž vodovodních armatur na potrubí šoupátek nebo klapek uzavíracích v otevřeném výkopu nebo v šachtách s osazením zemní soupravy (bez poklopů) DN 100</t>
  </si>
  <si>
    <t>https://podminky.urs.cz/item/CS_URS_2024_01/891261112</t>
  </si>
  <si>
    <t>"Š100" 1</t>
  </si>
  <si>
    <t>61</t>
  </si>
  <si>
    <t>42221117</t>
  </si>
  <si>
    <t>šoupátko s přírubami voda DN 100 PN16</t>
  </si>
  <si>
    <t>-1084559799</t>
  </si>
  <si>
    <t>62</t>
  </si>
  <si>
    <t>AVK.7561050</t>
  </si>
  <si>
    <t>Teleskopická souprava, typ 7.5, pro šoupě DN 100-150, rozsah 1,05-1,75 m</t>
  </si>
  <si>
    <t>355486120</t>
  </si>
  <si>
    <t>63</t>
  </si>
  <si>
    <t>891261811</t>
  </si>
  <si>
    <t>Demontáž vodovodních šoupátek otevřený výkop DN 100</t>
  </si>
  <si>
    <t>609526310</t>
  </si>
  <si>
    <t>Demontáž vodovodních armatur na potrubí šoupátek nebo klapek uzavíracích v otevřeném výkopu nebo v šachtách DN 100</t>
  </si>
  <si>
    <t>https://podminky.urs.cz/item/CS_URS_2024_01/891261811</t>
  </si>
  <si>
    <t>"Demontáž šoupátka DN 100" 1</t>
  </si>
  <si>
    <t>64</t>
  </si>
  <si>
    <t>892241111</t>
  </si>
  <si>
    <t>Tlaková zkouška vodou potrubí DN do 80</t>
  </si>
  <si>
    <t>475224959</t>
  </si>
  <si>
    <t>Tlakové zkoušky vodou na potrubí DN do 80</t>
  </si>
  <si>
    <t>https://podminky.urs.cz/item/CS_URS_2024_01/892241111</t>
  </si>
  <si>
    <t>65</t>
  </si>
  <si>
    <t>892271111</t>
  </si>
  <si>
    <t>Tlaková zkouška vodou potrubí DN 100 nebo 125</t>
  </si>
  <si>
    <t>45362832</t>
  </si>
  <si>
    <t>Tlakové zkoušky vodou na potrubí DN 100 nebo 125</t>
  </si>
  <si>
    <t>https://podminky.urs.cz/item/CS_URS_2024_01/892271111</t>
  </si>
  <si>
    <t>66</t>
  </si>
  <si>
    <t>892273122</t>
  </si>
  <si>
    <t>Proplach a dezinfekce vodovodního potrubí DN od 80 do 125</t>
  </si>
  <si>
    <t>1853106743</t>
  </si>
  <si>
    <t>https://podminky.urs.cz/item/CS_URS_2024_01/892273122</t>
  </si>
  <si>
    <t>67</t>
  </si>
  <si>
    <t>892372111</t>
  </si>
  <si>
    <t>Zabezpečení konců potrubí DN do 300 při tlakových zkouškách vodou</t>
  </si>
  <si>
    <t>-2023522698</t>
  </si>
  <si>
    <t>Tlakové zkoušky vodou zabezpečení konců potrubí při tlakových zkouškách DN do 300</t>
  </si>
  <si>
    <t>https://podminky.urs.cz/item/CS_URS_2024_01/892372111</t>
  </si>
  <si>
    <t>3 "viz přílohu 2. a 5."</t>
  </si>
  <si>
    <t>68</t>
  </si>
  <si>
    <t>899401112</t>
  </si>
  <si>
    <t>Osazení poklopů litinových šoupátkových</t>
  </si>
  <si>
    <t>34253130</t>
  </si>
  <si>
    <t>https://podminky.urs.cz/item/CS_URS_2024_01/899401112</t>
  </si>
  <si>
    <t>"ul. poklop šoupátkový" 2</t>
  </si>
  <si>
    <t>69</t>
  </si>
  <si>
    <t>42291352</t>
  </si>
  <si>
    <t>poklop litinový šoupátkový pro zemní soupravy osazení do terénu a do vozovky</t>
  </si>
  <si>
    <t>11396397</t>
  </si>
  <si>
    <t>70</t>
  </si>
  <si>
    <t>899721111</t>
  </si>
  <si>
    <t>Signalizační vodič DN do 150 mm na potrubí</t>
  </si>
  <si>
    <t>-255963178</t>
  </si>
  <si>
    <t>Signalizační vodič na potrubí DN do 150 mm</t>
  </si>
  <si>
    <t>https://podminky.urs.cz/item/CS_URS_2024_01/899721111</t>
  </si>
  <si>
    <t>Poznámka k položce:_x000D_
Identifikační vodič CY 6 mm2</t>
  </si>
  <si>
    <t>"vytažení u armatur" 2*2*2,5 "m"</t>
  </si>
  <si>
    <t>71</t>
  </si>
  <si>
    <t>899722112</t>
  </si>
  <si>
    <t>Krytí potrubí z plastů výstražnou fólií z PVC přes 20 do 25 cm</t>
  </si>
  <si>
    <t>1610796654</t>
  </si>
  <si>
    <t>Krytí potrubí z plastů výstražnou fólií z PVC šířky přes 20 do 25 cm</t>
  </si>
  <si>
    <t>https://podminky.urs.cz/item/CS_URS_2024_01/899722112</t>
  </si>
  <si>
    <t>Poznámka k položce:_x000D_
Výstražná folie z PVC min. š. 250 mm s nápisem vodovod.</t>
  </si>
  <si>
    <t>72</t>
  </si>
  <si>
    <t>8-R02</t>
  </si>
  <si>
    <t>Napojení potrubí na stávající - montáž spojky H/H 100/100</t>
  </si>
  <si>
    <t>158126378</t>
  </si>
  <si>
    <t>Napojení potrubí na stávající - montáž spojky H/H 100/100
Včetně úpravy konce potrubí pro napojení.</t>
  </si>
  <si>
    <t>2 "viz přílohu 5."</t>
  </si>
  <si>
    <t>73</t>
  </si>
  <si>
    <t>8-R03</t>
  </si>
  <si>
    <t>potrubní spojka H/H 100/100</t>
  </si>
  <si>
    <t>-1428218131</t>
  </si>
  <si>
    <t>Poznámka k položce:_x000D_
litinová spojka jištěná na tah</t>
  </si>
  <si>
    <t>74</t>
  </si>
  <si>
    <t>8-R04</t>
  </si>
  <si>
    <t>Napojení potrubí na stávající - montáž spojky H/H 80/80</t>
  </si>
  <si>
    <t>-166151082</t>
  </si>
  <si>
    <t>Napojení potrubí na stávající - montáž spojky H/H 80/80
Včetně úpravy konce potrubí pro napojení.</t>
  </si>
  <si>
    <t>1 "viz přílohu 5."</t>
  </si>
  <si>
    <t>75</t>
  </si>
  <si>
    <t>8-R05</t>
  </si>
  <si>
    <t>potrubní spojka H/H 80/80</t>
  </si>
  <si>
    <t>737032777</t>
  </si>
  <si>
    <t>76</t>
  </si>
  <si>
    <t>8-R06</t>
  </si>
  <si>
    <t>Napojení potrubí na stávající - montáž spojky H/P 100/100</t>
  </si>
  <si>
    <t>-2110088779</t>
  </si>
  <si>
    <t>77</t>
  </si>
  <si>
    <t>8-R07</t>
  </si>
  <si>
    <t>potrubní spojka H/P 100/100</t>
  </si>
  <si>
    <t>1712924321</t>
  </si>
  <si>
    <t>78</t>
  </si>
  <si>
    <t>8-R10</t>
  </si>
  <si>
    <t>Dodávka a montáž zámkového spoje DN 100 pro zajištění hrdel proti posunu</t>
  </si>
  <si>
    <t>-504176217</t>
  </si>
  <si>
    <t>Uvažováno v místě směrových lomů - počet bude upřesněn v RDS</t>
  </si>
  <si>
    <t>5+4</t>
  </si>
  <si>
    <t>Ostatní konstrukce a práce, bourání</t>
  </si>
  <si>
    <t>79</t>
  </si>
  <si>
    <t>9-R01</t>
  </si>
  <si>
    <t>Provedení ručně kopané sondy pro ověření polohy a hloubky vodovodního potrubí</t>
  </si>
  <si>
    <t>-606937747</t>
  </si>
  <si>
    <t>Poznámka k položce:_x000D_
Dle vyjádření Vaku (viz příloha č. 1) budou před započetím rekonstrukce mostu provedeny _x000D_
sondy (4 ks) na vodovodu a bude určeno výškové vedení.</t>
  </si>
  <si>
    <t>4 "viz 01-TZ"</t>
  </si>
  <si>
    <t>80</t>
  </si>
  <si>
    <t>9-R08</t>
  </si>
  <si>
    <t xml:space="preserve">Stanovení kvality vody podle vyhlášky č. 252/2004 Sb. </t>
  </si>
  <si>
    <t>kpl.</t>
  </si>
  <si>
    <t>400726465</t>
  </si>
  <si>
    <t>Stanovení kvality vody podle vyhlášky č. 252/2004 Sb. 
 - odebrání vzorku
 - provedení rozboru
 - vyhodnocení</t>
  </si>
  <si>
    <t>81</t>
  </si>
  <si>
    <t>9-R09</t>
  </si>
  <si>
    <t>Suchovod - Dočasné vodovodí potrubí PE100 RC D63 uložené na terénu (zřízení a odstranění)</t>
  </si>
  <si>
    <t>-1650685272</t>
  </si>
  <si>
    <t xml:space="preserve">Suchovod - Dočasné vodovodí potrubí PE100 RC D63 uložené na terénu (zřízení a odstranění)
Položka zahrnuje:
 - dodávku a uložení potrubí PE100 RC D63
 - napojení na stávající řad spojkami jištěnými na tah
 vč. přerušení stávajícího potrubí, napojení, zaslepení (s dodávkou tvarovek)
 - betonové bloky v místech směrových a výškových lomů
 - bude-li realizace stavby a následný provoz suchovodu plánován na zimní období nebo teplota vzduchu během dne klesne pod 5 °C, bude potrubí tepelně izolováno např. izolačními skružemi z pěnového polystyrenu tl. 100 mm
 - pokud teploty poklesnou pod bod mrazu a hrozilo by zamrznutí vody, zejména během noci, bude pod izolaci přiložen topný kabel
 - tlaková zkouška, proplach a desinfekce potrubí před uvedením do provozu
 - rozbor vody pro schválení a uvedení suchovodu do provozu
 - po dokončení stavby bude suchovod kompletně demontován, včetně betonových bloků
 - uvedení pozemků do původního stavu. 
</t>
  </si>
  <si>
    <t xml:space="preserve">Poznámka k položce:_x000D_
Podrobný návrh suchovodu bude řešen v RDS._x000D_
</t>
  </si>
  <si>
    <t>3*3,0 "prodlouřžení pro suchovod - odhad"</t>
  </si>
  <si>
    <t>997</t>
  </si>
  <si>
    <t>Přesun sutě</t>
  </si>
  <si>
    <t>82</t>
  </si>
  <si>
    <t>997013511</t>
  </si>
  <si>
    <t>Odvoz suti a vybouraných hmot z meziskládky na skládku do 1 km s naložením a se složením</t>
  </si>
  <si>
    <t>1183505776</t>
  </si>
  <si>
    <t>Odvoz suti a vybouraných hmot z meziskládky na skládku s naložením a se složením, na vzdálenost do 1 km</t>
  </si>
  <si>
    <t>https://podminky.urs.cz/item/CS_URS_2024_01/997013511</t>
  </si>
  <si>
    <t>DMT_LTDNdo150*0,044</t>
  </si>
  <si>
    <t>"DMT šoupatko DN80" 1*0,017</t>
  </si>
  <si>
    <t>"DMT šoupatko DN100" 1*0,023</t>
  </si>
  <si>
    <t>83</t>
  </si>
  <si>
    <t>997013509</t>
  </si>
  <si>
    <t>Příplatek k odvozu suti a vybouraných hmot na skládku ZKD 1 km přes 1 km</t>
  </si>
  <si>
    <t>-1536126006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</si>
  <si>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</si>
  <si>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</si>
  <si>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DMT_hmoty*19 "celkem do 20 km"</t>
  </si>
  <si>
    <t>998</t>
  </si>
  <si>
    <t>Přesun hmot</t>
  </si>
  <si>
    <t>84</t>
  </si>
  <si>
    <t>998273102</t>
  </si>
  <si>
    <t>Přesun hmot pro trubní vedení z trub litinových otevřený výkop</t>
  </si>
  <si>
    <t>-965150156</t>
  </si>
  <si>
    <t>Přesun hmot pro trubní vedení hloubené z trub litinových pro vodovody nebo kanalizace v otevřeném výkopu dopravní vzdálenost do 15 m</t>
  </si>
  <si>
    <t>https://podminky.urs.cz/item/CS_URS_2024_01/998273102</t>
  </si>
  <si>
    <t>SEZNAM FIGUR</t>
  </si>
  <si>
    <t>Výměra</t>
  </si>
  <si>
    <t xml:space="preserve"> SO 301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</si>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</sst>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0" borderId="23" xfId="0" applyNumberFormat="1" applyFont="1" applyBorder="1" applyAlignment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>
      <alignment horizontal="left" vertical="center"/>
    </xf>
    <xf numFmtId="0" fontId="53" fillId="0" borderId="1" xfId="0" applyFont="1" applyBorder="1" applyAlignment="1">
      <alignment vertical="top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left" vertical="center"/>
    </xf>
    <xf numFmtId="0" fontId="5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0" fontId="44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29" xfId="0" applyFont="1" applyBorder="1" applyAlignment="1">
      <alignment horizontal="left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67151102" TargetMode="External"/><Relationship Id="rId18" Type="http://schemas.openxmlformats.org/officeDocument/2006/relationships/hyperlink" Target="https://podminky.urs.cz/item/CS_URS_2024_01/175111101" TargetMode="External"/><Relationship Id="rId26" Type="http://schemas.openxmlformats.org/officeDocument/2006/relationships/hyperlink" Target="https://podminky.urs.cz/item/CS_URS_2024_01/451573111" TargetMode="External"/><Relationship Id="rId39" Type="http://schemas.openxmlformats.org/officeDocument/2006/relationships/hyperlink" Target="https://podminky.urs.cz/item/CS_URS_2024_01/857264122" TargetMode="External"/><Relationship Id="rId3" Type="http://schemas.openxmlformats.org/officeDocument/2006/relationships/hyperlink" Target="https://podminky.urs.cz/item/CS_URS_2024_01/121151103" TargetMode="External"/><Relationship Id="rId21" Type="http://schemas.openxmlformats.org/officeDocument/2006/relationships/hyperlink" Target="https://podminky.urs.cz/item/CS_URS_2024_01/181914111" TargetMode="External"/><Relationship Id="rId34" Type="http://schemas.openxmlformats.org/officeDocument/2006/relationships/hyperlink" Target="https://podminky.urs.cz/item/CS_URS_2024_01/851261131" TargetMode="External"/><Relationship Id="rId42" Type="http://schemas.openxmlformats.org/officeDocument/2006/relationships/hyperlink" Target="https://podminky.urs.cz/item/CS_URS_2024_01/891261112" TargetMode="External"/><Relationship Id="rId47" Type="http://schemas.openxmlformats.org/officeDocument/2006/relationships/hyperlink" Target="https://podminky.urs.cz/item/CS_URS_2024_01/892372111" TargetMode="External"/><Relationship Id="rId50" Type="http://schemas.openxmlformats.org/officeDocument/2006/relationships/hyperlink" Target="https://podminky.urs.cz/item/CS_URS_2024_01/899722112" TargetMode="External"/><Relationship Id="rId7" Type="http://schemas.openxmlformats.org/officeDocument/2006/relationships/hyperlink" Target="https://podminky.urs.cz/item/CS_URS_2024_01/132454203" TargetMode="External"/><Relationship Id="rId12" Type="http://schemas.openxmlformats.org/officeDocument/2006/relationships/hyperlink" Target="https://podminky.urs.cz/item/CS_URS_2024_01/162751139" TargetMode="External"/><Relationship Id="rId17" Type="http://schemas.openxmlformats.org/officeDocument/2006/relationships/hyperlink" Target="https://podminky.urs.cz/item/CS_URS_2024_01/174151101b" TargetMode="External"/><Relationship Id="rId25" Type="http://schemas.openxmlformats.org/officeDocument/2006/relationships/hyperlink" Target="https://podminky.urs.cz/item/CS_URS_2024_01/185851129" TargetMode="External"/><Relationship Id="rId33" Type="http://schemas.openxmlformats.org/officeDocument/2006/relationships/hyperlink" Target="https://podminky.urs.cz/item/CS_URS_2024_01/851241131" TargetMode="External"/><Relationship Id="rId38" Type="http://schemas.openxmlformats.org/officeDocument/2006/relationships/hyperlink" Target="https://podminky.urs.cz/item/CS_URS_2024_01/857262122" TargetMode="External"/><Relationship Id="rId46" Type="http://schemas.openxmlformats.org/officeDocument/2006/relationships/hyperlink" Target="https://podminky.urs.cz/item/CS_URS_2024_01/892273122" TargetMode="External"/><Relationship Id="rId2" Type="http://schemas.openxmlformats.org/officeDocument/2006/relationships/hyperlink" Target="https://podminky.urs.cz/item/CS_URS_2024_01/119001401" TargetMode="External"/><Relationship Id="rId16" Type="http://schemas.openxmlformats.org/officeDocument/2006/relationships/hyperlink" Target="https://podminky.urs.cz/item/CS_URS_2024_01/174151101a" TargetMode="External"/><Relationship Id="rId20" Type="http://schemas.openxmlformats.org/officeDocument/2006/relationships/hyperlink" Target="https://podminky.urs.cz/item/CS_URS_2024_01/181411131" TargetMode="External"/><Relationship Id="rId29" Type="http://schemas.openxmlformats.org/officeDocument/2006/relationships/hyperlink" Target="https://podminky.urs.cz/item/CS_URS_2024_01/452353112" TargetMode="External"/><Relationship Id="rId41" Type="http://schemas.openxmlformats.org/officeDocument/2006/relationships/hyperlink" Target="https://podminky.urs.cz/item/CS_URS_2024_01/891241811" TargetMode="External"/><Relationship Id="rId54" Type="http://schemas.openxmlformats.org/officeDocument/2006/relationships/drawing" Target="../drawings/drawing2.xml"/><Relationship Id="rId1" Type="http://schemas.openxmlformats.org/officeDocument/2006/relationships/hyperlink" Target="https://podminky.urs.cz/item/CS_URS_2024_01/115101201" TargetMode="External"/><Relationship Id="rId6" Type="http://schemas.openxmlformats.org/officeDocument/2006/relationships/hyperlink" Target="https://podminky.urs.cz/item/CS_URS_2024_01/132412221" TargetMode="External"/><Relationship Id="rId11" Type="http://schemas.openxmlformats.org/officeDocument/2006/relationships/hyperlink" Target="https://podminky.urs.cz/item/CS_URS_2024_01/162751137" TargetMode="External"/><Relationship Id="rId24" Type="http://schemas.openxmlformats.org/officeDocument/2006/relationships/hyperlink" Target="https://podminky.urs.cz/item/CS_URS_2024_01/185851121" TargetMode="External"/><Relationship Id="rId32" Type="http://schemas.openxmlformats.org/officeDocument/2006/relationships/hyperlink" Target="https://podminky.urs.cz/item/CS_URS_2024_01/850311811" TargetMode="External"/><Relationship Id="rId37" Type="http://schemas.openxmlformats.org/officeDocument/2006/relationships/hyperlink" Target="https://podminky.urs.cz/item/CS_URS_2024_01/857261131" TargetMode="External"/><Relationship Id="rId40" Type="http://schemas.openxmlformats.org/officeDocument/2006/relationships/hyperlink" Target="https://podminky.urs.cz/item/CS_URS_2024_01/891241112" TargetMode="External"/><Relationship Id="rId45" Type="http://schemas.openxmlformats.org/officeDocument/2006/relationships/hyperlink" Target="https://podminky.urs.cz/item/CS_URS_2024_01/892271111" TargetMode="External"/><Relationship Id="rId53" Type="http://schemas.openxmlformats.org/officeDocument/2006/relationships/hyperlink" Target="https://podminky.urs.cz/item/CS_URS_2024_01/998273102" TargetMode="External"/><Relationship Id="rId5" Type="http://schemas.openxmlformats.org/officeDocument/2006/relationships/hyperlink" Target="https://podminky.urs.cz/item/CS_URS_2024_01/132354203" TargetMode="External"/><Relationship Id="rId15" Type="http://schemas.openxmlformats.org/officeDocument/2006/relationships/hyperlink" Target="https://podminky.urs.cz/item/CS_URS_2024_01/171251201" TargetMode="External"/><Relationship Id="rId23" Type="http://schemas.openxmlformats.org/officeDocument/2006/relationships/hyperlink" Target="https://podminky.urs.cz/item/CS_URS_2024_01/185804311" TargetMode="External"/><Relationship Id="rId28" Type="http://schemas.openxmlformats.org/officeDocument/2006/relationships/hyperlink" Target="https://podminky.urs.cz/item/CS_URS_2024_01/452353111" TargetMode="External"/><Relationship Id="rId36" Type="http://schemas.openxmlformats.org/officeDocument/2006/relationships/hyperlink" Target="https://podminky.urs.cz/item/CS_URS_2024_01/857242122" TargetMode="External"/><Relationship Id="rId49" Type="http://schemas.openxmlformats.org/officeDocument/2006/relationships/hyperlink" Target="https://podminky.urs.cz/item/CS_URS_2024_01/899721111" TargetMode="External"/><Relationship Id="rId10" Type="http://schemas.openxmlformats.org/officeDocument/2006/relationships/hyperlink" Target="https://podminky.urs.cz/item/CS_URS_2024_01/162351123" TargetMode="External"/><Relationship Id="rId19" Type="http://schemas.openxmlformats.org/officeDocument/2006/relationships/hyperlink" Target="https://podminky.urs.cz/item/CS_URS_2024_01/181351003" TargetMode="External"/><Relationship Id="rId31" Type="http://schemas.openxmlformats.org/officeDocument/2006/relationships/hyperlink" Target="https://podminky.urs.cz/item/CS_URS_2024_01/850265121" TargetMode="External"/><Relationship Id="rId44" Type="http://schemas.openxmlformats.org/officeDocument/2006/relationships/hyperlink" Target="https://podminky.urs.cz/item/CS_URS_2024_01/892241111" TargetMode="External"/><Relationship Id="rId52" Type="http://schemas.openxmlformats.org/officeDocument/2006/relationships/hyperlink" Target="https://podminky.urs.cz/item/CS_URS_2024_01/997013509" TargetMode="External"/><Relationship Id="rId4" Type="http://schemas.openxmlformats.org/officeDocument/2006/relationships/hyperlink" Target="https://podminky.urs.cz/item/CS_URS_2024_01/132312221" TargetMode="External"/><Relationship Id="rId9" Type="http://schemas.openxmlformats.org/officeDocument/2006/relationships/hyperlink" Target="https://podminky.urs.cz/item/CS_URS_2024_01/151811231" TargetMode="External"/><Relationship Id="rId14" Type="http://schemas.openxmlformats.org/officeDocument/2006/relationships/hyperlink" Target="https://podminky.urs.cz/item/CS_URS_2024_01/171201231" TargetMode="External"/><Relationship Id="rId22" Type="http://schemas.openxmlformats.org/officeDocument/2006/relationships/hyperlink" Target="https://podminky.urs.cz/item/CS_URS_2024_01/185803111" TargetMode="External"/><Relationship Id="rId27" Type="http://schemas.openxmlformats.org/officeDocument/2006/relationships/hyperlink" Target="https://podminky.urs.cz/item/CS_URS_2024_01/452313171" TargetMode="External"/><Relationship Id="rId30" Type="http://schemas.openxmlformats.org/officeDocument/2006/relationships/hyperlink" Target="https://podminky.urs.cz/item/CS_URS_2024_01/850245121" TargetMode="External"/><Relationship Id="rId35" Type="http://schemas.openxmlformats.org/officeDocument/2006/relationships/hyperlink" Target="https://podminky.urs.cz/item/CS_URS_2024_01/857241131" TargetMode="External"/><Relationship Id="rId43" Type="http://schemas.openxmlformats.org/officeDocument/2006/relationships/hyperlink" Target="https://podminky.urs.cz/item/CS_URS_2024_01/891261811" TargetMode="External"/><Relationship Id="rId48" Type="http://schemas.openxmlformats.org/officeDocument/2006/relationships/hyperlink" Target="https://podminky.urs.cz/item/CS_URS_2024_01/899401112" TargetMode="External"/><Relationship Id="rId8" Type="http://schemas.openxmlformats.org/officeDocument/2006/relationships/hyperlink" Target="https://podminky.urs.cz/item/CS_URS_2024_01/151811131" TargetMode="External"/><Relationship Id="rId51" Type="http://schemas.openxmlformats.org/officeDocument/2006/relationships/hyperlink" Target="https://podminky.urs.cz/item/CS_URS_2024_01/9970135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R5" s="21"/>
      <c r="BE5" s="278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R6" s="21"/>
      <c r="BE6" s="279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79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79"/>
      <c r="BS8" s="18" t="s">
        <v>6</v>
      </c>
    </row>
    <row r="9" spans="1:74" ht="14.45" customHeight="1">
      <c r="B9" s="21"/>
      <c r="AR9" s="21"/>
      <c r="BE9" s="279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27</v>
      </c>
      <c r="AR10" s="21"/>
      <c r="BE10" s="279"/>
      <c r="BS10" s="18" t="s">
        <v>6</v>
      </c>
    </row>
    <row r="11" spans="1:74" ht="18.399999999999999" customHeight="1">
      <c r="B11" s="21"/>
      <c r="E11" s="26" t="s">
        <v>28</v>
      </c>
      <c r="AK11" s="28" t="s">
        <v>29</v>
      </c>
      <c r="AN11" s="26" t="s">
        <v>30</v>
      </c>
      <c r="AR11" s="21"/>
      <c r="BE11" s="279"/>
      <c r="BS11" s="18" t="s">
        <v>6</v>
      </c>
    </row>
    <row r="12" spans="1:74" ht="6.95" customHeight="1">
      <c r="B12" s="21"/>
      <c r="AR12" s="21"/>
      <c r="BE12" s="279"/>
      <c r="BS12" s="18" t="s">
        <v>6</v>
      </c>
    </row>
    <row r="13" spans="1:74" ht="12" customHeight="1">
      <c r="B13" s="21"/>
      <c r="D13" s="28" t="s">
        <v>31</v>
      </c>
      <c r="AK13" s="28" t="s">
        <v>26</v>
      </c>
      <c r="AN13" s="30" t="s">
        <v>32</v>
      </c>
      <c r="AR13" s="21"/>
      <c r="BE13" s="279"/>
      <c r="BS13" s="18" t="s">
        <v>6</v>
      </c>
    </row>
    <row r="14" spans="1:74" ht="12.75">
      <c r="B14" s="21"/>
      <c r="E14" s="284" t="s">
        <v>32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" t="s">
        <v>29</v>
      </c>
      <c r="AN14" s="30" t="s">
        <v>32</v>
      </c>
      <c r="AR14" s="21"/>
      <c r="BE14" s="279"/>
      <c r="BS14" s="18" t="s">
        <v>6</v>
      </c>
    </row>
    <row r="15" spans="1:74" ht="6.95" customHeight="1">
      <c r="B15" s="21"/>
      <c r="AR15" s="21"/>
      <c r="BE15" s="279"/>
      <c r="BS15" s="18" t="s">
        <v>4</v>
      </c>
    </row>
    <row r="16" spans="1:74" ht="12" customHeight="1">
      <c r="B16" s="21"/>
      <c r="D16" s="28" t="s">
        <v>33</v>
      </c>
      <c r="AK16" s="28" t="s">
        <v>26</v>
      </c>
      <c r="AN16" s="26" t="s">
        <v>34</v>
      </c>
      <c r="AR16" s="21"/>
      <c r="BE16" s="279"/>
      <c r="BS16" s="18" t="s">
        <v>4</v>
      </c>
    </row>
    <row r="17" spans="2:71" ht="18.399999999999999" customHeight="1">
      <c r="B17" s="21"/>
      <c r="E17" s="26" t="s">
        <v>35</v>
      </c>
      <c r="AK17" s="28" t="s">
        <v>29</v>
      </c>
      <c r="AN17" s="26" t="s">
        <v>36</v>
      </c>
      <c r="AR17" s="21"/>
      <c r="BE17" s="279"/>
      <c r="BS17" s="18" t="s">
        <v>37</v>
      </c>
    </row>
    <row r="18" spans="2:71" ht="6.95" customHeight="1">
      <c r="B18" s="21"/>
      <c r="AR18" s="21"/>
      <c r="BE18" s="279"/>
      <c r="BS18" s="18" t="s">
        <v>6</v>
      </c>
    </row>
    <row r="19" spans="2:71" ht="12" customHeight="1">
      <c r="B19" s="21"/>
      <c r="D19" s="28" t="s">
        <v>38</v>
      </c>
      <c r="AK19" s="28" t="s">
        <v>26</v>
      </c>
      <c r="AN19" s="26" t="s">
        <v>19</v>
      </c>
      <c r="AR19" s="21"/>
      <c r="BE19" s="279"/>
      <c r="BS19" s="18" t="s">
        <v>6</v>
      </c>
    </row>
    <row r="20" spans="2:71" ht="18.399999999999999" customHeight="1">
      <c r="B20" s="21"/>
      <c r="E20" s="26" t="s">
        <v>39</v>
      </c>
      <c r="AK20" s="28" t="s">
        <v>29</v>
      </c>
      <c r="AN20" s="26" t="s">
        <v>19</v>
      </c>
      <c r="AR20" s="21"/>
      <c r="BE20" s="279"/>
      <c r="BS20" s="18" t="s">
        <v>37</v>
      </c>
    </row>
    <row r="21" spans="2:71" ht="6.95" customHeight="1">
      <c r="B21" s="21"/>
      <c r="AR21" s="21"/>
      <c r="BE21" s="279"/>
    </row>
    <row r="22" spans="2:71" ht="12" customHeight="1">
      <c r="B22" s="21"/>
      <c r="D22" s="28" t="s">
        <v>40</v>
      </c>
      <c r="AR22" s="21"/>
      <c r="BE22" s="279"/>
    </row>
    <row r="23" spans="2:71" ht="62.25" customHeight="1">
      <c r="B23" s="21"/>
      <c r="E23" s="286" t="s">
        <v>41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R23" s="21"/>
      <c r="BE23" s="279"/>
    </row>
    <row r="24" spans="2:71" ht="6.95" customHeight="1">
      <c r="B24" s="21"/>
      <c r="AR24" s="21"/>
      <c r="BE24" s="279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9"/>
    </row>
    <row r="26" spans="2:71" s="1" customFormat="1" ht="25.9" customHeight="1">
      <c r="B26" s="33"/>
      <c r="D26" s="34" t="s">
        <v>42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7">
        <f>ROUND(AG54,2)</f>
        <v>0</v>
      </c>
      <c r="AL26" s="288"/>
      <c r="AM26" s="288"/>
      <c r="AN26" s="288"/>
      <c r="AO26" s="288"/>
      <c r="AR26" s="33"/>
      <c r="BE26" s="279"/>
    </row>
    <row r="27" spans="2:71" s="1" customFormat="1" ht="6.95" customHeight="1">
      <c r="B27" s="33"/>
      <c r="AR27" s="33"/>
      <c r="BE27" s="279"/>
    </row>
    <row r="28" spans="2:71" s="1" customFormat="1" ht="12.75">
      <c r="B28" s="33"/>
      <c r="L28" s="289" t="s">
        <v>43</v>
      </c>
      <c r="M28" s="289"/>
      <c r="N28" s="289"/>
      <c r="O28" s="289"/>
      <c r="P28" s="289"/>
      <c r="W28" s="289" t="s">
        <v>44</v>
      </c>
      <c r="X28" s="289"/>
      <c r="Y28" s="289"/>
      <c r="Z28" s="289"/>
      <c r="AA28" s="289"/>
      <c r="AB28" s="289"/>
      <c r="AC28" s="289"/>
      <c r="AD28" s="289"/>
      <c r="AE28" s="289"/>
      <c r="AK28" s="289" t="s">
        <v>45</v>
      </c>
      <c r="AL28" s="289"/>
      <c r="AM28" s="289"/>
      <c r="AN28" s="289"/>
      <c r="AO28" s="289"/>
      <c r="AR28" s="33"/>
      <c r="BE28" s="279"/>
    </row>
    <row r="29" spans="2:71" s="2" customFormat="1" ht="14.45" customHeight="1">
      <c r="B29" s="37"/>
      <c r="D29" s="28" t="s">
        <v>46</v>
      </c>
      <c r="F29" s="28" t="s">
        <v>47</v>
      </c>
      <c r="L29" s="292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7"/>
      <c r="BE29" s="280"/>
    </row>
    <row r="30" spans="2:71" s="2" customFormat="1" ht="14.45" customHeight="1">
      <c r="B30" s="37"/>
      <c r="F30" s="28" t="s">
        <v>48</v>
      </c>
      <c r="L30" s="292">
        <v>0.12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7"/>
      <c r="BE30" s="280"/>
    </row>
    <row r="31" spans="2:71" s="2" customFormat="1" ht="14.45" hidden="1" customHeight="1">
      <c r="B31" s="37"/>
      <c r="F31" s="28" t="s">
        <v>49</v>
      </c>
      <c r="L31" s="292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7"/>
      <c r="BE31" s="280"/>
    </row>
    <row r="32" spans="2:71" s="2" customFormat="1" ht="14.45" hidden="1" customHeight="1">
      <c r="B32" s="37"/>
      <c r="F32" s="28" t="s">
        <v>50</v>
      </c>
      <c r="L32" s="292">
        <v>0.12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7"/>
      <c r="BE32" s="280"/>
    </row>
    <row r="33" spans="2:44" s="2" customFormat="1" ht="14.45" hidden="1" customHeight="1">
      <c r="B33" s="37"/>
      <c r="F33" s="28" t="s">
        <v>51</v>
      </c>
      <c r="L33" s="292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53</v>
      </c>
      <c r="U35" s="40"/>
      <c r="V35" s="40"/>
      <c r="W35" s="40"/>
      <c r="X35" s="293" t="s">
        <v>54</v>
      </c>
      <c r="Y35" s="294"/>
      <c r="Z35" s="294"/>
      <c r="AA35" s="294"/>
      <c r="AB35" s="294"/>
      <c r="AC35" s="40"/>
      <c r="AD35" s="40"/>
      <c r="AE35" s="40"/>
      <c r="AF35" s="40"/>
      <c r="AG35" s="40"/>
      <c r="AH35" s="40"/>
      <c r="AI35" s="40"/>
      <c r="AJ35" s="40"/>
      <c r="AK35" s="295">
        <f>SUM(AK26:AK33)</f>
        <v>0</v>
      </c>
      <c r="AL35" s="294"/>
      <c r="AM35" s="294"/>
      <c r="AN35" s="294"/>
      <c r="AO35" s="296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55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24_05_mla_dps</v>
      </c>
      <c r="AR44" s="46"/>
    </row>
    <row r="45" spans="2:44" s="4" customFormat="1" ht="36.950000000000003" customHeight="1">
      <c r="B45" s="47"/>
      <c r="C45" s="48" t="s">
        <v>16</v>
      </c>
      <c r="L45" s="297" t="str">
        <f>K6</f>
        <v>Zhotovení PD mostů pro modernizaci silnice II-311 Mladkov - Jablonné nad Orlicí</v>
      </c>
      <c r="M45" s="298"/>
      <c r="N45" s="298"/>
      <c r="O45" s="298"/>
      <c r="P45" s="298"/>
      <c r="Q45" s="298"/>
      <c r="R45" s="298"/>
      <c r="S45" s="298"/>
      <c r="T45" s="298"/>
      <c r="U45" s="298"/>
      <c r="V45" s="298"/>
      <c r="W45" s="298"/>
      <c r="X45" s="298"/>
      <c r="Y45" s="298"/>
      <c r="Z45" s="298"/>
      <c r="AA45" s="298"/>
      <c r="AB45" s="298"/>
      <c r="AC45" s="298"/>
      <c r="AD45" s="298"/>
      <c r="AE45" s="298"/>
      <c r="AF45" s="298"/>
      <c r="AG45" s="298"/>
      <c r="AH45" s="298"/>
      <c r="AI45" s="298"/>
      <c r="AJ45" s="298"/>
      <c r="AK45" s="298"/>
      <c r="AL45" s="298"/>
      <c r="AM45" s="298"/>
      <c r="AN45" s="298"/>
      <c r="AO45" s="298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Mladkov</v>
      </c>
      <c r="AI47" s="28" t="s">
        <v>23</v>
      </c>
      <c r="AM47" s="299" t="str">
        <f>IF(AN8= "","",AN8)</f>
        <v>1. 6. 2024</v>
      </c>
      <c r="AN47" s="299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>MDS projekt s.r.o.</v>
      </c>
      <c r="AI49" s="28" t="s">
        <v>33</v>
      </c>
      <c r="AM49" s="300" t="str">
        <f>IF(E17="","",E17)</f>
        <v>VHRoušar, s.r.o.</v>
      </c>
      <c r="AN49" s="301"/>
      <c r="AO49" s="301"/>
      <c r="AP49" s="301"/>
      <c r="AR49" s="33"/>
      <c r="AS49" s="302" t="s">
        <v>56</v>
      </c>
      <c r="AT49" s="303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31</v>
      </c>
      <c r="L50" s="3" t="str">
        <f>IF(E14= "Vyplň údaj","",E14)</f>
        <v/>
      </c>
      <c r="AI50" s="28" t="s">
        <v>38</v>
      </c>
      <c r="AM50" s="300" t="str">
        <f>IF(E20="","",E20)</f>
        <v xml:space="preserve"> </v>
      </c>
      <c r="AN50" s="301"/>
      <c r="AO50" s="301"/>
      <c r="AP50" s="301"/>
      <c r="AR50" s="33"/>
      <c r="AS50" s="304"/>
      <c r="AT50" s="305"/>
      <c r="BD50" s="54"/>
    </row>
    <row r="51" spans="1:91" s="1" customFormat="1" ht="10.9" customHeight="1">
      <c r="B51" s="33"/>
      <c r="AR51" s="33"/>
      <c r="AS51" s="304"/>
      <c r="AT51" s="305"/>
      <c r="BD51" s="54"/>
    </row>
    <row r="52" spans="1:91" s="1" customFormat="1" ht="29.25" customHeight="1">
      <c r="B52" s="33"/>
      <c r="C52" s="306" t="s">
        <v>57</v>
      </c>
      <c r="D52" s="307"/>
      <c r="E52" s="307"/>
      <c r="F52" s="307"/>
      <c r="G52" s="307"/>
      <c r="H52" s="55"/>
      <c r="I52" s="308" t="s">
        <v>58</v>
      </c>
      <c r="J52" s="307"/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07"/>
      <c r="AC52" s="307"/>
      <c r="AD52" s="307"/>
      <c r="AE52" s="307"/>
      <c r="AF52" s="307"/>
      <c r="AG52" s="309" t="s">
        <v>59</v>
      </c>
      <c r="AH52" s="307"/>
      <c r="AI52" s="307"/>
      <c r="AJ52" s="307"/>
      <c r="AK52" s="307"/>
      <c r="AL52" s="307"/>
      <c r="AM52" s="307"/>
      <c r="AN52" s="308" t="s">
        <v>60</v>
      </c>
      <c r="AO52" s="307"/>
      <c r="AP52" s="307"/>
      <c r="AQ52" s="56" t="s">
        <v>61</v>
      </c>
      <c r="AR52" s="33"/>
      <c r="AS52" s="57" t="s">
        <v>62</v>
      </c>
      <c r="AT52" s="58" t="s">
        <v>63</v>
      </c>
      <c r="AU52" s="58" t="s">
        <v>64</v>
      </c>
      <c r="AV52" s="58" t="s">
        <v>65</v>
      </c>
      <c r="AW52" s="58" t="s">
        <v>66</v>
      </c>
      <c r="AX52" s="58" t="s">
        <v>67</v>
      </c>
      <c r="AY52" s="58" t="s">
        <v>68</v>
      </c>
      <c r="AZ52" s="58" t="s">
        <v>69</v>
      </c>
      <c r="BA52" s="58" t="s">
        <v>70</v>
      </c>
      <c r="BB52" s="58" t="s">
        <v>71</v>
      </c>
      <c r="BC52" s="58" t="s">
        <v>72</v>
      </c>
      <c r="BD52" s="59" t="s">
        <v>73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74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13">
        <f>ROUND(AG55,2)</f>
        <v>0</v>
      </c>
      <c r="AH54" s="313"/>
      <c r="AI54" s="313"/>
      <c r="AJ54" s="313"/>
      <c r="AK54" s="313"/>
      <c r="AL54" s="313"/>
      <c r="AM54" s="313"/>
      <c r="AN54" s="314">
        <f>SUM(AG54,AT54)</f>
        <v>0</v>
      </c>
      <c r="AO54" s="314"/>
      <c r="AP54" s="314"/>
      <c r="AQ54" s="65" t="s">
        <v>19</v>
      </c>
      <c r="AR54" s="61"/>
      <c r="AS54" s="66">
        <f>ROUND(AS55,2)</f>
        <v>0</v>
      </c>
      <c r="AT54" s="67">
        <f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75</v>
      </c>
      <c r="BT54" s="70" t="s">
        <v>76</v>
      </c>
      <c r="BU54" s="71" t="s">
        <v>77</v>
      </c>
      <c r="BV54" s="70" t="s">
        <v>78</v>
      </c>
      <c r="BW54" s="70" t="s">
        <v>5</v>
      </c>
      <c r="BX54" s="70" t="s">
        <v>79</v>
      </c>
      <c r="CL54" s="70" t="s">
        <v>19</v>
      </c>
    </row>
    <row r="55" spans="1:91" s="6" customFormat="1" ht="16.5" customHeight="1">
      <c r="A55" s="72" t="s">
        <v>80</v>
      </c>
      <c r="B55" s="73"/>
      <c r="C55" s="74"/>
      <c r="D55" s="312" t="s">
        <v>81</v>
      </c>
      <c r="E55" s="312"/>
      <c r="F55" s="312"/>
      <c r="G55" s="312"/>
      <c r="H55" s="312"/>
      <c r="I55" s="75"/>
      <c r="J55" s="312" t="s">
        <v>82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10">
        <f>'SO 301 - Přeložka vodovodu'!J30</f>
        <v>0</v>
      </c>
      <c r="AH55" s="311"/>
      <c r="AI55" s="311"/>
      <c r="AJ55" s="311"/>
      <c r="AK55" s="311"/>
      <c r="AL55" s="311"/>
      <c r="AM55" s="311"/>
      <c r="AN55" s="310">
        <f>SUM(AG55,AT55)</f>
        <v>0</v>
      </c>
      <c r="AO55" s="311"/>
      <c r="AP55" s="311"/>
      <c r="AQ55" s="76" t="s">
        <v>83</v>
      </c>
      <c r="AR55" s="73"/>
      <c r="AS55" s="77">
        <v>0</v>
      </c>
      <c r="AT55" s="78">
        <f>ROUND(SUM(AV55:AW55),2)</f>
        <v>0</v>
      </c>
      <c r="AU55" s="79">
        <f>'SO 301 - Přeložka vodovodu'!P86</f>
        <v>0</v>
      </c>
      <c r="AV55" s="78">
        <f>'SO 301 - Přeložka vodovodu'!J33</f>
        <v>0</v>
      </c>
      <c r="AW55" s="78">
        <f>'SO 301 - Přeložka vodovodu'!J34</f>
        <v>0</v>
      </c>
      <c r="AX55" s="78">
        <f>'SO 301 - Přeložka vodovodu'!J35</f>
        <v>0</v>
      </c>
      <c r="AY55" s="78">
        <f>'SO 301 - Přeložka vodovodu'!J36</f>
        <v>0</v>
      </c>
      <c r="AZ55" s="78">
        <f>'SO 301 - Přeložka vodovodu'!F33</f>
        <v>0</v>
      </c>
      <c r="BA55" s="78">
        <f>'SO 301 - Přeložka vodovodu'!F34</f>
        <v>0</v>
      </c>
      <c r="BB55" s="78">
        <f>'SO 301 - Přeložka vodovodu'!F35</f>
        <v>0</v>
      </c>
      <c r="BC55" s="78">
        <f>'SO 301 - Přeložka vodovodu'!F36</f>
        <v>0</v>
      </c>
      <c r="BD55" s="80">
        <f>'SO 301 - Přeložka vodovodu'!F37</f>
        <v>0</v>
      </c>
      <c r="BT55" s="81" t="s">
        <v>84</v>
      </c>
      <c r="BV55" s="81" t="s">
        <v>78</v>
      </c>
      <c r="BW55" s="81" t="s">
        <v>85</v>
      </c>
      <c r="BX55" s="81" t="s">
        <v>5</v>
      </c>
      <c r="CL55" s="81" t="s">
        <v>19</v>
      </c>
      <c r="CM55" s="81" t="s">
        <v>86</v>
      </c>
    </row>
    <row r="56" spans="1:91" s="1" customFormat="1" ht="30" customHeight="1">
      <c r="B56" s="33"/>
      <c r="AR56" s="33"/>
    </row>
    <row r="57" spans="1:91" s="1" customFormat="1" ht="6.95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3"/>
    </row>
  </sheetData>
  <sheetProtection algorithmName="SHA-512" hashValue="juN8ihzi9WcIArAorhoyb/B6UzsWbGNdyheBirtyU/6RuYbBqDuuB28D94wojZPzwdV1Zvju/c58H6uMJ8blFg==" saltValue="d4Oa1lgdQIRxCYbFPH+37RKo5ZQHGr0cXbo3AeeUtStAtDlRClsddMjnlL/lP/3RLBwJ/ZF+rBJhffp1AhQVz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301 - Přeložka vodovodu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8" t="s">
        <v>85</v>
      </c>
      <c r="AZ2" s="82" t="s">
        <v>87</v>
      </c>
      <c r="BA2" s="82" t="s">
        <v>88</v>
      </c>
      <c r="BB2" s="82" t="s">
        <v>19</v>
      </c>
      <c r="BC2" s="82" t="s">
        <v>89</v>
      </c>
      <c r="BD2" s="82" t="s">
        <v>86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  <c r="AZ3" s="82" t="s">
        <v>90</v>
      </c>
      <c r="BA3" s="82" t="s">
        <v>91</v>
      </c>
      <c r="BB3" s="82" t="s">
        <v>92</v>
      </c>
      <c r="BC3" s="82" t="s">
        <v>93</v>
      </c>
      <c r="BD3" s="82" t="s">
        <v>86</v>
      </c>
    </row>
    <row r="4" spans="2:56" ht="24.95" customHeight="1">
      <c r="B4" s="21"/>
      <c r="D4" s="22" t="s">
        <v>94</v>
      </c>
      <c r="L4" s="21"/>
      <c r="M4" s="83" t="s">
        <v>10</v>
      </c>
      <c r="AT4" s="18" t="s">
        <v>4</v>
      </c>
      <c r="AZ4" s="82" t="s">
        <v>95</v>
      </c>
      <c r="BA4" s="82" t="s">
        <v>96</v>
      </c>
      <c r="BB4" s="82" t="s">
        <v>97</v>
      </c>
      <c r="BC4" s="82" t="s">
        <v>98</v>
      </c>
      <c r="BD4" s="82" t="s">
        <v>86</v>
      </c>
    </row>
    <row r="5" spans="2:56" ht="6.95" customHeight="1">
      <c r="B5" s="21"/>
      <c r="L5" s="21"/>
      <c r="AZ5" s="82" t="s">
        <v>99</v>
      </c>
      <c r="BA5" s="82" t="s">
        <v>96</v>
      </c>
      <c r="BB5" s="82" t="s">
        <v>97</v>
      </c>
      <c r="BC5" s="82" t="s">
        <v>100</v>
      </c>
      <c r="BD5" s="82" t="s">
        <v>86</v>
      </c>
    </row>
    <row r="6" spans="2:56" ht="12" customHeight="1">
      <c r="B6" s="21"/>
      <c r="D6" s="28" t="s">
        <v>16</v>
      </c>
      <c r="L6" s="21"/>
      <c r="AZ6" s="82" t="s">
        <v>101</v>
      </c>
      <c r="BA6" s="82" t="s">
        <v>102</v>
      </c>
      <c r="BB6" s="82" t="s">
        <v>103</v>
      </c>
      <c r="BC6" s="82" t="s">
        <v>104</v>
      </c>
      <c r="BD6" s="82" t="s">
        <v>86</v>
      </c>
    </row>
    <row r="7" spans="2:56" ht="16.5" customHeight="1">
      <c r="B7" s="21"/>
      <c r="E7" s="315" t="str">
        <f>'Rekapitulace stavby'!K6</f>
        <v>Zhotovení PD mostů pro modernizaci silnice II-311 Mladkov - Jablonné nad Orlicí</v>
      </c>
      <c r="F7" s="316"/>
      <c r="G7" s="316"/>
      <c r="H7" s="316"/>
      <c r="L7" s="21"/>
      <c r="AZ7" s="82" t="s">
        <v>105</v>
      </c>
      <c r="BA7" s="82" t="s">
        <v>106</v>
      </c>
      <c r="BB7" s="82" t="s">
        <v>103</v>
      </c>
      <c r="BC7" s="82" t="s">
        <v>107</v>
      </c>
      <c r="BD7" s="82" t="s">
        <v>86</v>
      </c>
    </row>
    <row r="8" spans="2:56" s="1" customFormat="1" ht="12" customHeight="1">
      <c r="B8" s="33"/>
      <c r="D8" s="28" t="s">
        <v>108</v>
      </c>
      <c r="L8" s="33"/>
      <c r="AZ8" s="82" t="s">
        <v>109</v>
      </c>
      <c r="BA8" s="82" t="s">
        <v>110</v>
      </c>
      <c r="BB8" s="82" t="s">
        <v>111</v>
      </c>
      <c r="BC8" s="82" t="s">
        <v>112</v>
      </c>
      <c r="BD8" s="82" t="s">
        <v>86</v>
      </c>
    </row>
    <row r="9" spans="2:56" s="1" customFormat="1" ht="16.5" customHeight="1">
      <c r="B9" s="33"/>
      <c r="E9" s="297" t="s">
        <v>113</v>
      </c>
      <c r="F9" s="317"/>
      <c r="G9" s="317"/>
      <c r="H9" s="317"/>
      <c r="L9" s="33"/>
      <c r="AZ9" s="82" t="s">
        <v>114</v>
      </c>
      <c r="BA9" s="82" t="s">
        <v>115</v>
      </c>
      <c r="BB9" s="82" t="s">
        <v>103</v>
      </c>
      <c r="BC9" s="82" t="s">
        <v>116</v>
      </c>
      <c r="BD9" s="82" t="s">
        <v>86</v>
      </c>
    </row>
    <row r="10" spans="2:56" s="1" customFormat="1" ht="11.25">
      <c r="B10" s="33"/>
      <c r="L10" s="33"/>
      <c r="AZ10" s="82" t="s">
        <v>117</v>
      </c>
      <c r="BA10" s="82" t="s">
        <v>118</v>
      </c>
      <c r="BB10" s="82" t="s">
        <v>111</v>
      </c>
      <c r="BC10" s="82" t="s">
        <v>119</v>
      </c>
      <c r="BD10" s="82" t="s">
        <v>86</v>
      </c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  <c r="AZ11" s="82" t="s">
        <v>120</v>
      </c>
      <c r="BA11" s="82" t="s">
        <v>121</v>
      </c>
      <c r="BB11" s="82" t="s">
        <v>103</v>
      </c>
      <c r="BC11" s="82" t="s">
        <v>122</v>
      </c>
      <c r="BD11" s="82" t="s">
        <v>86</v>
      </c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1. 6. 2024</v>
      </c>
      <c r="L12" s="33"/>
      <c r="AZ12" s="82" t="s">
        <v>123</v>
      </c>
      <c r="BA12" s="82" t="s">
        <v>124</v>
      </c>
      <c r="BB12" s="82" t="s">
        <v>103</v>
      </c>
      <c r="BC12" s="82" t="s">
        <v>125</v>
      </c>
      <c r="BD12" s="82" t="s">
        <v>86</v>
      </c>
    </row>
    <row r="13" spans="2:56" s="1" customFormat="1" ht="10.9" customHeight="1">
      <c r="B13" s="33"/>
      <c r="L13" s="33"/>
      <c r="AZ13" s="82" t="s">
        <v>126</v>
      </c>
      <c r="BA13" s="82" t="s">
        <v>127</v>
      </c>
      <c r="BB13" s="82" t="s">
        <v>103</v>
      </c>
      <c r="BC13" s="82" t="s">
        <v>128</v>
      </c>
      <c r="BD13" s="82" t="s">
        <v>86</v>
      </c>
    </row>
    <row r="14" spans="2:5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  <c r="AZ14" s="82" t="s">
        <v>129</v>
      </c>
      <c r="BA14" s="82" t="s">
        <v>130</v>
      </c>
      <c r="BB14" s="82" t="s">
        <v>111</v>
      </c>
      <c r="BC14" s="82" t="s">
        <v>131</v>
      </c>
      <c r="BD14" s="82" t="s">
        <v>86</v>
      </c>
    </row>
    <row r="15" spans="2:56" s="1" customFormat="1" ht="18" customHeight="1">
      <c r="B15" s="33"/>
      <c r="E15" s="26" t="s">
        <v>28</v>
      </c>
      <c r="I15" s="28" t="s">
        <v>29</v>
      </c>
      <c r="J15" s="26" t="s">
        <v>30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8" t="str">
        <f>'Rekapitulace stavby'!E14</f>
        <v>Vyplň údaj</v>
      </c>
      <c r="F18" s="281"/>
      <c r="G18" s="281"/>
      <c r="H18" s="281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>
      <c r="B21" s="33"/>
      <c r="E21" s="26" t="s">
        <v>35</v>
      </c>
      <c r="I21" s="28" t="s">
        <v>29</v>
      </c>
      <c r="J21" s="26" t="s">
        <v>36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38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40</v>
      </c>
      <c r="L26" s="33"/>
    </row>
    <row r="27" spans="2:12" s="7" customFormat="1" ht="16.5" customHeight="1">
      <c r="B27" s="84"/>
      <c r="E27" s="286" t="s">
        <v>19</v>
      </c>
      <c r="F27" s="286"/>
      <c r="G27" s="286"/>
      <c r="H27" s="286"/>
      <c r="L27" s="84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5" t="s">
        <v>42</v>
      </c>
      <c r="J30" s="64">
        <f>ROUND(J86,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44</v>
      </c>
      <c r="I32" s="36" t="s">
        <v>43</v>
      </c>
      <c r="J32" s="36" t="s">
        <v>45</v>
      </c>
      <c r="L32" s="33"/>
    </row>
    <row r="33" spans="2:12" s="1" customFormat="1" ht="14.45" customHeight="1">
      <c r="B33" s="33"/>
      <c r="D33" s="53" t="s">
        <v>46</v>
      </c>
      <c r="E33" s="28" t="s">
        <v>47</v>
      </c>
      <c r="F33" s="86">
        <f>ROUND((SUM(BE86:BE501)),  2)</f>
        <v>0</v>
      </c>
      <c r="I33" s="87">
        <v>0.21</v>
      </c>
      <c r="J33" s="86">
        <f>ROUND(((SUM(BE86:BE501))*I33),  2)</f>
        <v>0</v>
      </c>
      <c r="L33" s="33"/>
    </row>
    <row r="34" spans="2:12" s="1" customFormat="1" ht="14.45" customHeight="1">
      <c r="B34" s="33"/>
      <c r="E34" s="28" t="s">
        <v>48</v>
      </c>
      <c r="F34" s="86">
        <f>ROUND((SUM(BF86:BF501)),  2)</f>
        <v>0</v>
      </c>
      <c r="I34" s="87">
        <v>0.12</v>
      </c>
      <c r="J34" s="86">
        <f>ROUND(((SUM(BF86:BF501))*I34),  2)</f>
        <v>0</v>
      </c>
      <c r="L34" s="33"/>
    </row>
    <row r="35" spans="2:12" s="1" customFormat="1" ht="14.45" hidden="1" customHeight="1">
      <c r="B35" s="33"/>
      <c r="E35" s="28" t="s">
        <v>49</v>
      </c>
      <c r="F35" s="86">
        <f>ROUND((SUM(BG86:BG501)),  2)</f>
        <v>0</v>
      </c>
      <c r="I35" s="87">
        <v>0.21</v>
      </c>
      <c r="J35" s="86">
        <f>0</f>
        <v>0</v>
      </c>
      <c r="L35" s="33"/>
    </row>
    <row r="36" spans="2:12" s="1" customFormat="1" ht="14.45" hidden="1" customHeight="1">
      <c r="B36" s="33"/>
      <c r="E36" s="28" t="s">
        <v>50</v>
      </c>
      <c r="F36" s="86">
        <f>ROUND((SUM(BH86:BH501)),  2)</f>
        <v>0</v>
      </c>
      <c r="I36" s="87">
        <v>0.12</v>
      </c>
      <c r="J36" s="86">
        <f>0</f>
        <v>0</v>
      </c>
      <c r="L36" s="33"/>
    </row>
    <row r="37" spans="2:12" s="1" customFormat="1" ht="14.45" hidden="1" customHeight="1">
      <c r="B37" s="33"/>
      <c r="E37" s="28" t="s">
        <v>51</v>
      </c>
      <c r="F37" s="86">
        <f>ROUND((SUM(BI86:BI501)),  2)</f>
        <v>0</v>
      </c>
      <c r="I37" s="87">
        <v>0</v>
      </c>
      <c r="J37" s="86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88"/>
      <c r="D39" s="89" t="s">
        <v>52</v>
      </c>
      <c r="E39" s="55"/>
      <c r="F39" s="55"/>
      <c r="G39" s="90" t="s">
        <v>53</v>
      </c>
      <c r="H39" s="91" t="s">
        <v>54</v>
      </c>
      <c r="I39" s="55"/>
      <c r="J39" s="92">
        <f>SUM(J30:J37)</f>
        <v>0</v>
      </c>
      <c r="K39" s="93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132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5" t="str">
        <f>E7</f>
        <v>Zhotovení PD mostů pro modernizaci silnice II-311 Mladkov - Jablonné nad Orlicí</v>
      </c>
      <c r="F48" s="316"/>
      <c r="G48" s="316"/>
      <c r="H48" s="316"/>
      <c r="L48" s="33"/>
    </row>
    <row r="49" spans="2:47" s="1" customFormat="1" ht="12" customHeight="1">
      <c r="B49" s="33"/>
      <c r="C49" s="28" t="s">
        <v>108</v>
      </c>
      <c r="L49" s="33"/>
    </row>
    <row r="50" spans="2:47" s="1" customFormat="1" ht="16.5" customHeight="1">
      <c r="B50" s="33"/>
      <c r="E50" s="297" t="str">
        <f>E9</f>
        <v>SO 301 - Přeložka vodovodu</v>
      </c>
      <c r="F50" s="317"/>
      <c r="G50" s="317"/>
      <c r="H50" s="317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Mladkov</v>
      </c>
      <c r="I52" s="28" t="s">
        <v>23</v>
      </c>
      <c r="J52" s="50" t="str">
        <f>IF(J12="","",J12)</f>
        <v>1. 6. 2024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MDS projekt s.r.o.</v>
      </c>
      <c r="I54" s="28" t="s">
        <v>33</v>
      </c>
      <c r="J54" s="31" t="str">
        <f>E21</f>
        <v>VHRoušar, s.r.o.</v>
      </c>
      <c r="L54" s="33"/>
    </row>
    <row r="55" spans="2:47" s="1" customFormat="1" ht="15.2" customHeight="1">
      <c r="B55" s="33"/>
      <c r="C55" s="28" t="s">
        <v>31</v>
      </c>
      <c r="F55" s="26" t="str">
        <f>IF(E18="","",E18)</f>
        <v>Vyplň údaj</v>
      </c>
      <c r="I55" s="28" t="s">
        <v>38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4" t="s">
        <v>133</v>
      </c>
      <c r="D57" s="88"/>
      <c r="E57" s="88"/>
      <c r="F57" s="88"/>
      <c r="G57" s="88"/>
      <c r="H57" s="88"/>
      <c r="I57" s="88"/>
      <c r="J57" s="95" t="s">
        <v>134</v>
      </c>
      <c r="K57" s="88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96" t="s">
        <v>74</v>
      </c>
      <c r="J59" s="64">
        <f>J86</f>
        <v>0</v>
      </c>
      <c r="L59" s="33"/>
      <c r="AU59" s="18" t="s">
        <v>135</v>
      </c>
    </row>
    <row r="60" spans="2:47" s="8" customFormat="1" ht="24.95" customHeight="1">
      <c r="B60" s="97"/>
      <c r="D60" s="98" t="s">
        <v>136</v>
      </c>
      <c r="E60" s="99"/>
      <c r="F60" s="99"/>
      <c r="G60" s="99"/>
      <c r="H60" s="99"/>
      <c r="I60" s="99"/>
      <c r="J60" s="100">
        <f>J87</f>
        <v>0</v>
      </c>
      <c r="L60" s="97"/>
    </row>
    <row r="61" spans="2:47" s="9" customFormat="1" ht="19.899999999999999" customHeight="1">
      <c r="B61" s="101"/>
      <c r="D61" s="102" t="s">
        <v>137</v>
      </c>
      <c r="E61" s="103"/>
      <c r="F61" s="103"/>
      <c r="G61" s="103"/>
      <c r="H61" s="103"/>
      <c r="I61" s="103"/>
      <c r="J61" s="104">
        <f>J88</f>
        <v>0</v>
      </c>
      <c r="L61" s="101"/>
    </row>
    <row r="62" spans="2:47" s="9" customFormat="1" ht="19.899999999999999" customHeight="1">
      <c r="B62" s="101"/>
      <c r="D62" s="102" t="s">
        <v>138</v>
      </c>
      <c r="E62" s="103"/>
      <c r="F62" s="103"/>
      <c r="G62" s="103"/>
      <c r="H62" s="103"/>
      <c r="I62" s="103"/>
      <c r="J62" s="104">
        <f>J263</f>
        <v>0</v>
      </c>
      <c r="L62" s="101"/>
    </row>
    <row r="63" spans="2:47" s="9" customFormat="1" ht="19.899999999999999" customHeight="1">
      <c r="B63" s="101"/>
      <c r="D63" s="102" t="s">
        <v>139</v>
      </c>
      <c r="E63" s="103"/>
      <c r="F63" s="103"/>
      <c r="G63" s="103"/>
      <c r="H63" s="103"/>
      <c r="I63" s="103"/>
      <c r="J63" s="104">
        <f>J289</f>
        <v>0</v>
      </c>
      <c r="L63" s="101"/>
    </row>
    <row r="64" spans="2:47" s="9" customFormat="1" ht="19.899999999999999" customHeight="1">
      <c r="B64" s="101"/>
      <c r="D64" s="102" t="s">
        <v>140</v>
      </c>
      <c r="E64" s="103"/>
      <c r="F64" s="103"/>
      <c r="G64" s="103"/>
      <c r="H64" s="103"/>
      <c r="I64" s="103"/>
      <c r="J64" s="104">
        <f>J472</f>
        <v>0</v>
      </c>
      <c r="L64" s="101"/>
    </row>
    <row r="65" spans="2:12" s="9" customFormat="1" ht="19.899999999999999" customHeight="1">
      <c r="B65" s="101"/>
      <c r="D65" s="102" t="s">
        <v>141</v>
      </c>
      <c r="E65" s="103"/>
      <c r="F65" s="103"/>
      <c r="G65" s="103"/>
      <c r="H65" s="103"/>
      <c r="I65" s="103"/>
      <c r="J65" s="104">
        <f>J486</f>
        <v>0</v>
      </c>
      <c r="L65" s="101"/>
    </row>
    <row r="66" spans="2:12" s="9" customFormat="1" ht="19.899999999999999" customHeight="1">
      <c r="B66" s="101"/>
      <c r="D66" s="102" t="s">
        <v>142</v>
      </c>
      <c r="E66" s="103"/>
      <c r="F66" s="103"/>
      <c r="G66" s="103"/>
      <c r="H66" s="103"/>
      <c r="I66" s="103"/>
      <c r="J66" s="104">
        <f>J498</f>
        <v>0</v>
      </c>
      <c r="L66" s="101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143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15" t="str">
        <f>E7</f>
        <v>Zhotovení PD mostů pro modernizaci silnice II-311 Mladkov - Jablonné nad Orlicí</v>
      </c>
      <c r="F76" s="316"/>
      <c r="G76" s="316"/>
      <c r="H76" s="316"/>
      <c r="L76" s="33"/>
    </row>
    <row r="77" spans="2:12" s="1" customFormat="1" ht="12" customHeight="1">
      <c r="B77" s="33"/>
      <c r="C77" s="28" t="s">
        <v>108</v>
      </c>
      <c r="L77" s="33"/>
    </row>
    <row r="78" spans="2:12" s="1" customFormat="1" ht="16.5" customHeight="1">
      <c r="B78" s="33"/>
      <c r="E78" s="297" t="str">
        <f>E9</f>
        <v>SO 301 - Přeložka vodovodu</v>
      </c>
      <c r="F78" s="317"/>
      <c r="G78" s="317"/>
      <c r="H78" s="317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F12</f>
        <v>Mladkov</v>
      </c>
      <c r="I80" s="28" t="s">
        <v>23</v>
      </c>
      <c r="J80" s="50" t="str">
        <f>IF(J12="","",J12)</f>
        <v>1. 6. 2024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25</v>
      </c>
      <c r="F82" s="26" t="str">
        <f>E15</f>
        <v>MDS projekt s.r.o.</v>
      </c>
      <c r="I82" s="28" t="s">
        <v>33</v>
      </c>
      <c r="J82" s="31" t="str">
        <f>E21</f>
        <v>VHRoušar, s.r.o.</v>
      </c>
      <c r="L82" s="33"/>
    </row>
    <row r="83" spans="2:65" s="1" customFormat="1" ht="15.2" customHeight="1">
      <c r="B83" s="33"/>
      <c r="C83" s="28" t="s">
        <v>31</v>
      </c>
      <c r="F83" s="26" t="str">
        <f>IF(E18="","",E18)</f>
        <v>Vyplň údaj</v>
      </c>
      <c r="I83" s="28" t="s">
        <v>38</v>
      </c>
      <c r="J83" s="31" t="str">
        <f>E24</f>
        <v xml:space="preserve"> 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05"/>
      <c r="C85" s="106" t="s">
        <v>144</v>
      </c>
      <c r="D85" s="107" t="s">
        <v>61</v>
      </c>
      <c r="E85" s="107" t="s">
        <v>57</v>
      </c>
      <c r="F85" s="107" t="s">
        <v>58</v>
      </c>
      <c r="G85" s="107" t="s">
        <v>145</v>
      </c>
      <c r="H85" s="107" t="s">
        <v>146</v>
      </c>
      <c r="I85" s="107" t="s">
        <v>147</v>
      </c>
      <c r="J85" s="107" t="s">
        <v>134</v>
      </c>
      <c r="K85" s="108" t="s">
        <v>148</v>
      </c>
      <c r="L85" s="105"/>
      <c r="M85" s="57" t="s">
        <v>19</v>
      </c>
      <c r="N85" s="58" t="s">
        <v>46</v>
      </c>
      <c r="O85" s="58" t="s">
        <v>149</v>
      </c>
      <c r="P85" s="58" t="s">
        <v>150</v>
      </c>
      <c r="Q85" s="58" t="s">
        <v>151</v>
      </c>
      <c r="R85" s="58" t="s">
        <v>152</v>
      </c>
      <c r="S85" s="58" t="s">
        <v>153</v>
      </c>
      <c r="T85" s="59" t="s">
        <v>154</v>
      </c>
    </row>
    <row r="86" spans="2:65" s="1" customFormat="1" ht="22.9" customHeight="1">
      <c r="B86" s="33"/>
      <c r="C86" s="62" t="s">
        <v>155</v>
      </c>
      <c r="J86" s="109">
        <f>BK86</f>
        <v>0</v>
      </c>
      <c r="L86" s="33"/>
      <c r="M86" s="60"/>
      <c r="N86" s="51"/>
      <c r="O86" s="51"/>
      <c r="P86" s="110">
        <f>P87</f>
        <v>0</v>
      </c>
      <c r="Q86" s="51"/>
      <c r="R86" s="110">
        <f>R87</f>
        <v>72.093352699999997</v>
      </c>
      <c r="S86" s="51"/>
      <c r="T86" s="111">
        <f>T87</f>
        <v>1.7823</v>
      </c>
      <c r="AT86" s="18" t="s">
        <v>75</v>
      </c>
      <c r="AU86" s="18" t="s">
        <v>135</v>
      </c>
      <c r="BK86" s="112">
        <f>BK87</f>
        <v>0</v>
      </c>
    </row>
    <row r="87" spans="2:65" s="11" customFormat="1" ht="25.9" customHeight="1">
      <c r="B87" s="113"/>
      <c r="D87" s="114" t="s">
        <v>75</v>
      </c>
      <c r="E87" s="115" t="s">
        <v>156</v>
      </c>
      <c r="F87" s="115" t="s">
        <v>157</v>
      </c>
      <c r="I87" s="116"/>
      <c r="J87" s="117">
        <f>BK87</f>
        <v>0</v>
      </c>
      <c r="L87" s="113"/>
      <c r="M87" s="118"/>
      <c r="P87" s="119">
        <f>P88+P263+P289+P472+P486+P498</f>
        <v>0</v>
      </c>
      <c r="R87" s="119">
        <f>R88+R263+R289+R472+R486+R498</f>
        <v>72.093352699999997</v>
      </c>
      <c r="T87" s="120">
        <f>T88+T263+T289+T472+T486+T498</f>
        <v>1.7823</v>
      </c>
      <c r="AR87" s="114" t="s">
        <v>84</v>
      </c>
      <c r="AT87" s="121" t="s">
        <v>75</v>
      </c>
      <c r="AU87" s="121" t="s">
        <v>76</v>
      </c>
      <c r="AY87" s="114" t="s">
        <v>158</v>
      </c>
      <c r="BK87" s="122">
        <f>BK88+BK263+BK289+BK472+BK486+BK498</f>
        <v>0</v>
      </c>
    </row>
    <row r="88" spans="2:65" s="11" customFormat="1" ht="22.9" customHeight="1">
      <c r="B88" s="113"/>
      <c r="D88" s="114" t="s">
        <v>75</v>
      </c>
      <c r="E88" s="123" t="s">
        <v>84</v>
      </c>
      <c r="F88" s="123" t="s">
        <v>159</v>
      </c>
      <c r="I88" s="116"/>
      <c r="J88" s="124">
        <f>BK88</f>
        <v>0</v>
      </c>
      <c r="L88" s="113"/>
      <c r="M88" s="118"/>
      <c r="P88" s="119">
        <f>SUM(P89:P262)</f>
        <v>0</v>
      </c>
      <c r="R88" s="119">
        <f>SUM(R89:R262)</f>
        <v>69.462986299999997</v>
      </c>
      <c r="T88" s="120">
        <f>SUM(T89:T262)</f>
        <v>0</v>
      </c>
      <c r="AR88" s="114" t="s">
        <v>84</v>
      </c>
      <c r="AT88" s="121" t="s">
        <v>75</v>
      </c>
      <c r="AU88" s="121" t="s">
        <v>84</v>
      </c>
      <c r="AY88" s="114" t="s">
        <v>158</v>
      </c>
      <c r="BK88" s="122">
        <f>SUM(BK89:BK262)</f>
        <v>0</v>
      </c>
    </row>
    <row r="89" spans="2:65" s="1" customFormat="1" ht="16.5" customHeight="1">
      <c r="B89" s="33"/>
      <c r="C89" s="125" t="s">
        <v>84</v>
      </c>
      <c r="D89" s="125" t="s">
        <v>160</v>
      </c>
      <c r="E89" s="126" t="s">
        <v>161</v>
      </c>
      <c r="F89" s="127" t="s">
        <v>162</v>
      </c>
      <c r="G89" s="128" t="s">
        <v>163</v>
      </c>
      <c r="H89" s="129">
        <v>240</v>
      </c>
      <c r="I89" s="130"/>
      <c r="J89" s="131">
        <f>ROUND(I89*H89,2)</f>
        <v>0</v>
      </c>
      <c r="K89" s="127" t="s">
        <v>164</v>
      </c>
      <c r="L89" s="33"/>
      <c r="M89" s="132" t="s">
        <v>19</v>
      </c>
      <c r="N89" s="133" t="s">
        <v>47</v>
      </c>
      <c r="P89" s="134">
        <f>O89*H89</f>
        <v>0</v>
      </c>
      <c r="Q89" s="134">
        <v>3.0000000000000001E-5</v>
      </c>
      <c r="R89" s="134">
        <f>Q89*H89</f>
        <v>7.1999999999999998E-3</v>
      </c>
      <c r="S89" s="134">
        <v>0</v>
      </c>
      <c r="T89" s="135">
        <f>S89*H89</f>
        <v>0</v>
      </c>
      <c r="AR89" s="136" t="s">
        <v>165</v>
      </c>
      <c r="AT89" s="136" t="s">
        <v>160</v>
      </c>
      <c r="AU89" s="136" t="s">
        <v>86</v>
      </c>
      <c r="AY89" s="18" t="s">
        <v>158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8" t="s">
        <v>84</v>
      </c>
      <c r="BK89" s="137">
        <f>ROUND(I89*H89,2)</f>
        <v>0</v>
      </c>
      <c r="BL89" s="18" t="s">
        <v>165</v>
      </c>
      <c r="BM89" s="136" t="s">
        <v>166</v>
      </c>
    </row>
    <row r="90" spans="2:65" s="1" customFormat="1" ht="11.25">
      <c r="B90" s="33"/>
      <c r="D90" s="138" t="s">
        <v>167</v>
      </c>
      <c r="F90" s="139" t="s">
        <v>168</v>
      </c>
      <c r="I90" s="140"/>
      <c r="L90" s="33"/>
      <c r="M90" s="141"/>
      <c r="T90" s="54"/>
      <c r="AT90" s="18" t="s">
        <v>167</v>
      </c>
      <c r="AU90" s="18" t="s">
        <v>86</v>
      </c>
    </row>
    <row r="91" spans="2:65" s="1" customFormat="1" ht="11.25">
      <c r="B91" s="33"/>
      <c r="D91" s="142" t="s">
        <v>169</v>
      </c>
      <c r="F91" s="143" t="s">
        <v>170</v>
      </c>
      <c r="I91" s="140"/>
      <c r="L91" s="33"/>
      <c r="M91" s="141"/>
      <c r="T91" s="54"/>
      <c r="AT91" s="18" t="s">
        <v>169</v>
      </c>
      <c r="AU91" s="18" t="s">
        <v>86</v>
      </c>
    </row>
    <row r="92" spans="2:65" s="12" customFormat="1" ht="11.25">
      <c r="B92" s="144"/>
      <c r="D92" s="138" t="s">
        <v>171</v>
      </c>
      <c r="E92" s="145" t="s">
        <v>19</v>
      </c>
      <c r="F92" s="146" t="s">
        <v>172</v>
      </c>
      <c r="H92" s="147">
        <v>240</v>
      </c>
      <c r="I92" s="148"/>
      <c r="L92" s="144"/>
      <c r="M92" s="149"/>
      <c r="T92" s="150"/>
      <c r="AT92" s="145" t="s">
        <v>171</v>
      </c>
      <c r="AU92" s="145" t="s">
        <v>86</v>
      </c>
      <c r="AV92" s="12" t="s">
        <v>86</v>
      </c>
      <c r="AW92" s="12" t="s">
        <v>37</v>
      </c>
      <c r="AX92" s="12" t="s">
        <v>84</v>
      </c>
      <c r="AY92" s="145" t="s">
        <v>158</v>
      </c>
    </row>
    <row r="93" spans="2:65" s="1" customFormat="1" ht="16.5" customHeight="1">
      <c r="B93" s="33"/>
      <c r="C93" s="125" t="s">
        <v>86</v>
      </c>
      <c r="D93" s="125" t="s">
        <v>160</v>
      </c>
      <c r="E93" s="126" t="s">
        <v>173</v>
      </c>
      <c r="F93" s="127" t="s">
        <v>174</v>
      </c>
      <c r="G93" s="128" t="s">
        <v>97</v>
      </c>
      <c r="H93" s="129">
        <v>1</v>
      </c>
      <c r="I93" s="130"/>
      <c r="J93" s="131">
        <f>ROUND(I93*H93,2)</f>
        <v>0</v>
      </c>
      <c r="K93" s="127" t="s">
        <v>164</v>
      </c>
      <c r="L93" s="33"/>
      <c r="M93" s="132" t="s">
        <v>19</v>
      </c>
      <c r="N93" s="133" t="s">
        <v>47</v>
      </c>
      <c r="P93" s="134">
        <f>O93*H93</f>
        <v>0</v>
      </c>
      <c r="Q93" s="134">
        <v>8.6800000000000002E-3</v>
      </c>
      <c r="R93" s="134">
        <f>Q93*H93</f>
        <v>8.6800000000000002E-3</v>
      </c>
      <c r="S93" s="134">
        <v>0</v>
      </c>
      <c r="T93" s="135">
        <f>S93*H93</f>
        <v>0</v>
      </c>
      <c r="AR93" s="136" t="s">
        <v>165</v>
      </c>
      <c r="AT93" s="136" t="s">
        <v>160</v>
      </c>
      <c r="AU93" s="136" t="s">
        <v>86</v>
      </c>
      <c r="AY93" s="18" t="s">
        <v>158</v>
      </c>
      <c r="BE93" s="137">
        <f>IF(N93="základní",J93,0)</f>
        <v>0</v>
      </c>
      <c r="BF93" s="137">
        <f>IF(N93="snížená",J93,0)</f>
        <v>0</v>
      </c>
      <c r="BG93" s="137">
        <f>IF(N93="zákl. přenesená",J93,0)</f>
        <v>0</v>
      </c>
      <c r="BH93" s="137">
        <f>IF(N93="sníž. přenesená",J93,0)</f>
        <v>0</v>
      </c>
      <c r="BI93" s="137">
        <f>IF(N93="nulová",J93,0)</f>
        <v>0</v>
      </c>
      <c r="BJ93" s="18" t="s">
        <v>84</v>
      </c>
      <c r="BK93" s="137">
        <f>ROUND(I93*H93,2)</f>
        <v>0</v>
      </c>
      <c r="BL93" s="18" t="s">
        <v>165</v>
      </c>
      <c r="BM93" s="136" t="s">
        <v>175</v>
      </c>
    </row>
    <row r="94" spans="2:65" s="1" customFormat="1" ht="29.25">
      <c r="B94" s="33"/>
      <c r="D94" s="138" t="s">
        <v>167</v>
      </c>
      <c r="F94" s="139" t="s">
        <v>176</v>
      </c>
      <c r="I94" s="140"/>
      <c r="L94" s="33"/>
      <c r="M94" s="141"/>
      <c r="T94" s="54"/>
      <c r="AT94" s="18" t="s">
        <v>167</v>
      </c>
      <c r="AU94" s="18" t="s">
        <v>86</v>
      </c>
    </row>
    <row r="95" spans="2:65" s="1" customFormat="1" ht="11.25">
      <c r="B95" s="33"/>
      <c r="D95" s="142" t="s">
        <v>169</v>
      </c>
      <c r="F95" s="143" t="s">
        <v>177</v>
      </c>
      <c r="I95" s="140"/>
      <c r="L95" s="33"/>
      <c r="M95" s="141"/>
      <c r="T95" s="54"/>
      <c r="AT95" s="18" t="s">
        <v>169</v>
      </c>
      <c r="AU95" s="18" t="s">
        <v>86</v>
      </c>
    </row>
    <row r="96" spans="2:65" s="12" customFormat="1" ht="11.25">
      <c r="B96" s="144"/>
      <c r="D96" s="138" t="s">
        <v>171</v>
      </c>
      <c r="E96" s="145" t="s">
        <v>19</v>
      </c>
      <c r="F96" s="146" t="s">
        <v>178</v>
      </c>
      <c r="H96" s="147">
        <v>1</v>
      </c>
      <c r="I96" s="148"/>
      <c r="L96" s="144"/>
      <c r="M96" s="149"/>
      <c r="T96" s="150"/>
      <c r="AT96" s="145" t="s">
        <v>171</v>
      </c>
      <c r="AU96" s="145" t="s">
        <v>86</v>
      </c>
      <c r="AV96" s="12" t="s">
        <v>86</v>
      </c>
      <c r="AW96" s="12" t="s">
        <v>37</v>
      </c>
      <c r="AX96" s="12" t="s">
        <v>84</v>
      </c>
      <c r="AY96" s="145" t="s">
        <v>158</v>
      </c>
    </row>
    <row r="97" spans="2:65" s="1" customFormat="1" ht="16.5" customHeight="1">
      <c r="B97" s="33"/>
      <c r="C97" s="125" t="s">
        <v>179</v>
      </c>
      <c r="D97" s="125" t="s">
        <v>160</v>
      </c>
      <c r="E97" s="126" t="s">
        <v>180</v>
      </c>
      <c r="F97" s="127" t="s">
        <v>181</v>
      </c>
      <c r="G97" s="128" t="s">
        <v>111</v>
      </c>
      <c r="H97" s="129">
        <v>8.32</v>
      </c>
      <c r="I97" s="130"/>
      <c r="J97" s="131">
        <f>ROUND(I97*H97,2)</f>
        <v>0</v>
      </c>
      <c r="K97" s="127" t="s">
        <v>164</v>
      </c>
      <c r="L97" s="33"/>
      <c r="M97" s="132" t="s">
        <v>19</v>
      </c>
      <c r="N97" s="133" t="s">
        <v>47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5">
        <f>S97*H97</f>
        <v>0</v>
      </c>
      <c r="AR97" s="136" t="s">
        <v>165</v>
      </c>
      <c r="AT97" s="136" t="s">
        <v>160</v>
      </c>
      <c r="AU97" s="136" t="s">
        <v>86</v>
      </c>
      <c r="AY97" s="18" t="s">
        <v>158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8" t="s">
        <v>84</v>
      </c>
      <c r="BK97" s="137">
        <f>ROUND(I97*H97,2)</f>
        <v>0</v>
      </c>
      <c r="BL97" s="18" t="s">
        <v>165</v>
      </c>
      <c r="BM97" s="136" t="s">
        <v>182</v>
      </c>
    </row>
    <row r="98" spans="2:65" s="1" customFormat="1" ht="11.25">
      <c r="B98" s="33"/>
      <c r="D98" s="138" t="s">
        <v>167</v>
      </c>
      <c r="F98" s="139" t="s">
        <v>183</v>
      </c>
      <c r="I98" s="140"/>
      <c r="L98" s="33"/>
      <c r="M98" s="141"/>
      <c r="T98" s="54"/>
      <c r="AT98" s="18" t="s">
        <v>167</v>
      </c>
      <c r="AU98" s="18" t="s">
        <v>86</v>
      </c>
    </row>
    <row r="99" spans="2:65" s="1" customFormat="1" ht="11.25">
      <c r="B99" s="33"/>
      <c r="D99" s="142" t="s">
        <v>169</v>
      </c>
      <c r="F99" s="143" t="s">
        <v>184</v>
      </c>
      <c r="I99" s="140"/>
      <c r="L99" s="33"/>
      <c r="M99" s="141"/>
      <c r="T99" s="54"/>
      <c r="AT99" s="18" t="s">
        <v>169</v>
      </c>
      <c r="AU99" s="18" t="s">
        <v>86</v>
      </c>
    </row>
    <row r="100" spans="2:65" s="13" customFormat="1" ht="11.25">
      <c r="B100" s="151"/>
      <c r="D100" s="138" t="s">
        <v>171</v>
      </c>
      <c r="E100" s="152" t="s">
        <v>19</v>
      </c>
      <c r="F100" s="153" t="s">
        <v>185</v>
      </c>
      <c r="H100" s="152" t="s">
        <v>19</v>
      </c>
      <c r="I100" s="154"/>
      <c r="L100" s="151"/>
      <c r="M100" s="155"/>
      <c r="T100" s="156"/>
      <c r="AT100" s="152" t="s">
        <v>171</v>
      </c>
      <c r="AU100" s="152" t="s">
        <v>86</v>
      </c>
      <c r="AV100" s="13" t="s">
        <v>84</v>
      </c>
      <c r="AW100" s="13" t="s">
        <v>37</v>
      </c>
      <c r="AX100" s="13" t="s">
        <v>76</v>
      </c>
      <c r="AY100" s="152" t="s">
        <v>158</v>
      </c>
    </row>
    <row r="101" spans="2:65" s="13" customFormat="1" ht="11.25">
      <c r="B101" s="151"/>
      <c r="D101" s="138" t="s">
        <v>171</v>
      </c>
      <c r="E101" s="152" t="s">
        <v>19</v>
      </c>
      <c r="F101" s="153" t="s">
        <v>186</v>
      </c>
      <c r="H101" s="152" t="s">
        <v>19</v>
      </c>
      <c r="I101" s="154"/>
      <c r="L101" s="151"/>
      <c r="M101" s="155"/>
      <c r="T101" s="156"/>
      <c r="AT101" s="152" t="s">
        <v>171</v>
      </c>
      <c r="AU101" s="152" t="s">
        <v>86</v>
      </c>
      <c r="AV101" s="13" t="s">
        <v>84</v>
      </c>
      <c r="AW101" s="13" t="s">
        <v>37</v>
      </c>
      <c r="AX101" s="13" t="s">
        <v>76</v>
      </c>
      <c r="AY101" s="152" t="s">
        <v>158</v>
      </c>
    </row>
    <row r="102" spans="2:65" s="12" customFormat="1" ht="11.25">
      <c r="B102" s="144"/>
      <c r="D102" s="138" t="s">
        <v>171</v>
      </c>
      <c r="E102" s="145" t="s">
        <v>19</v>
      </c>
      <c r="F102" s="146" t="s">
        <v>187</v>
      </c>
      <c r="H102" s="147">
        <v>4.1399999999999997</v>
      </c>
      <c r="I102" s="148"/>
      <c r="L102" s="144"/>
      <c r="M102" s="149"/>
      <c r="T102" s="150"/>
      <c r="AT102" s="145" t="s">
        <v>171</v>
      </c>
      <c r="AU102" s="145" t="s">
        <v>86</v>
      </c>
      <c r="AV102" s="12" t="s">
        <v>86</v>
      </c>
      <c r="AW102" s="12" t="s">
        <v>37</v>
      </c>
      <c r="AX102" s="12" t="s">
        <v>76</v>
      </c>
      <c r="AY102" s="145" t="s">
        <v>158</v>
      </c>
    </row>
    <row r="103" spans="2:65" s="12" customFormat="1" ht="11.25">
      <c r="B103" s="144"/>
      <c r="D103" s="138" t="s">
        <v>171</v>
      </c>
      <c r="E103" s="145" t="s">
        <v>19</v>
      </c>
      <c r="F103" s="146" t="s">
        <v>188</v>
      </c>
      <c r="H103" s="147">
        <v>4.18</v>
      </c>
      <c r="I103" s="148"/>
      <c r="L103" s="144"/>
      <c r="M103" s="149"/>
      <c r="T103" s="150"/>
      <c r="AT103" s="145" t="s">
        <v>171</v>
      </c>
      <c r="AU103" s="145" t="s">
        <v>86</v>
      </c>
      <c r="AV103" s="12" t="s">
        <v>86</v>
      </c>
      <c r="AW103" s="12" t="s">
        <v>37</v>
      </c>
      <c r="AX103" s="12" t="s">
        <v>76</v>
      </c>
      <c r="AY103" s="145" t="s">
        <v>158</v>
      </c>
    </row>
    <row r="104" spans="2:65" s="14" customFormat="1" ht="11.25">
      <c r="B104" s="157"/>
      <c r="D104" s="138" t="s">
        <v>171</v>
      </c>
      <c r="E104" s="158" t="s">
        <v>109</v>
      </c>
      <c r="F104" s="159" t="s">
        <v>189</v>
      </c>
      <c r="H104" s="160">
        <v>8.32</v>
      </c>
      <c r="I104" s="161"/>
      <c r="L104" s="157"/>
      <c r="M104" s="162"/>
      <c r="T104" s="163"/>
      <c r="AT104" s="158" t="s">
        <v>171</v>
      </c>
      <c r="AU104" s="158" t="s">
        <v>86</v>
      </c>
      <c r="AV104" s="14" t="s">
        <v>165</v>
      </c>
      <c r="AW104" s="14" t="s">
        <v>37</v>
      </c>
      <c r="AX104" s="14" t="s">
        <v>84</v>
      </c>
      <c r="AY104" s="158" t="s">
        <v>158</v>
      </c>
    </row>
    <row r="105" spans="2:65" s="1" customFormat="1" ht="21.75" customHeight="1">
      <c r="B105" s="33"/>
      <c r="C105" s="125" t="s">
        <v>165</v>
      </c>
      <c r="D105" s="125" t="s">
        <v>160</v>
      </c>
      <c r="E105" s="126" t="s">
        <v>190</v>
      </c>
      <c r="F105" s="127" t="s">
        <v>191</v>
      </c>
      <c r="G105" s="128" t="s">
        <v>103</v>
      </c>
      <c r="H105" s="129">
        <v>1.9710000000000001</v>
      </c>
      <c r="I105" s="130"/>
      <c r="J105" s="131">
        <f>ROUND(I105*H105,2)</f>
        <v>0</v>
      </c>
      <c r="K105" s="127" t="s">
        <v>164</v>
      </c>
      <c r="L105" s="33"/>
      <c r="M105" s="132" t="s">
        <v>19</v>
      </c>
      <c r="N105" s="133" t="s">
        <v>47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5">
        <f>S105*H105</f>
        <v>0</v>
      </c>
      <c r="AR105" s="136" t="s">
        <v>165</v>
      </c>
      <c r="AT105" s="136" t="s">
        <v>160</v>
      </c>
      <c r="AU105" s="136" t="s">
        <v>86</v>
      </c>
      <c r="AY105" s="18" t="s">
        <v>158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8" t="s">
        <v>84</v>
      </c>
      <c r="BK105" s="137">
        <f>ROUND(I105*H105,2)</f>
        <v>0</v>
      </c>
      <c r="BL105" s="18" t="s">
        <v>165</v>
      </c>
      <c r="BM105" s="136" t="s">
        <v>192</v>
      </c>
    </row>
    <row r="106" spans="2:65" s="1" customFormat="1" ht="19.5">
      <c r="B106" s="33"/>
      <c r="D106" s="138" t="s">
        <v>167</v>
      </c>
      <c r="F106" s="139" t="s">
        <v>193</v>
      </c>
      <c r="I106" s="140"/>
      <c r="L106" s="33"/>
      <c r="M106" s="141"/>
      <c r="T106" s="54"/>
      <c r="AT106" s="18" t="s">
        <v>167</v>
      </c>
      <c r="AU106" s="18" t="s">
        <v>86</v>
      </c>
    </row>
    <row r="107" spans="2:65" s="1" customFormat="1" ht="11.25">
      <c r="B107" s="33"/>
      <c r="D107" s="142" t="s">
        <v>169</v>
      </c>
      <c r="F107" s="143" t="s">
        <v>194</v>
      </c>
      <c r="I107" s="140"/>
      <c r="L107" s="33"/>
      <c r="M107" s="141"/>
      <c r="T107" s="54"/>
      <c r="AT107" s="18" t="s">
        <v>169</v>
      </c>
      <c r="AU107" s="18" t="s">
        <v>86</v>
      </c>
    </row>
    <row r="108" spans="2:65" s="13" customFormat="1" ht="11.25">
      <c r="B108" s="151"/>
      <c r="D108" s="138" t="s">
        <v>171</v>
      </c>
      <c r="E108" s="152" t="s">
        <v>19</v>
      </c>
      <c r="F108" s="153" t="s">
        <v>185</v>
      </c>
      <c r="H108" s="152" t="s">
        <v>19</v>
      </c>
      <c r="I108" s="154"/>
      <c r="L108" s="151"/>
      <c r="M108" s="155"/>
      <c r="T108" s="156"/>
      <c r="AT108" s="152" t="s">
        <v>171</v>
      </c>
      <c r="AU108" s="152" t="s">
        <v>86</v>
      </c>
      <c r="AV108" s="13" t="s">
        <v>84</v>
      </c>
      <c r="AW108" s="13" t="s">
        <v>37</v>
      </c>
      <c r="AX108" s="13" t="s">
        <v>76</v>
      </c>
      <c r="AY108" s="152" t="s">
        <v>158</v>
      </c>
    </row>
    <row r="109" spans="2:65" s="12" customFormat="1" ht="11.25">
      <c r="B109" s="144"/>
      <c r="D109" s="138" t="s">
        <v>171</v>
      </c>
      <c r="E109" s="145" t="s">
        <v>19</v>
      </c>
      <c r="F109" s="146" t="s">
        <v>195</v>
      </c>
      <c r="H109" s="147">
        <v>3.9420000000000002</v>
      </c>
      <c r="I109" s="148"/>
      <c r="L109" s="144"/>
      <c r="M109" s="149"/>
      <c r="T109" s="150"/>
      <c r="AT109" s="145" t="s">
        <v>171</v>
      </c>
      <c r="AU109" s="145" t="s">
        <v>86</v>
      </c>
      <c r="AV109" s="12" t="s">
        <v>86</v>
      </c>
      <c r="AW109" s="12" t="s">
        <v>37</v>
      </c>
      <c r="AX109" s="12" t="s">
        <v>76</v>
      </c>
      <c r="AY109" s="145" t="s">
        <v>158</v>
      </c>
    </row>
    <row r="110" spans="2:65" s="14" customFormat="1" ht="11.25">
      <c r="B110" s="157"/>
      <c r="D110" s="138" t="s">
        <v>171</v>
      </c>
      <c r="E110" s="158" t="s">
        <v>123</v>
      </c>
      <c r="F110" s="159" t="s">
        <v>189</v>
      </c>
      <c r="H110" s="160">
        <v>3.9420000000000002</v>
      </c>
      <c r="I110" s="161"/>
      <c r="L110" s="157"/>
      <c r="M110" s="162"/>
      <c r="T110" s="163"/>
      <c r="AT110" s="158" t="s">
        <v>171</v>
      </c>
      <c r="AU110" s="158" t="s">
        <v>86</v>
      </c>
      <c r="AV110" s="14" t="s">
        <v>165</v>
      </c>
      <c r="AW110" s="14" t="s">
        <v>37</v>
      </c>
      <c r="AX110" s="14" t="s">
        <v>76</v>
      </c>
      <c r="AY110" s="158" t="s">
        <v>158</v>
      </c>
    </row>
    <row r="111" spans="2:65" s="12" customFormat="1" ht="11.25">
      <c r="B111" s="144"/>
      <c r="D111" s="138" t="s">
        <v>171</v>
      </c>
      <c r="E111" s="145" t="s">
        <v>19</v>
      </c>
      <c r="F111" s="146" t="s">
        <v>196</v>
      </c>
      <c r="H111" s="147">
        <v>1.9710000000000001</v>
      </c>
      <c r="I111" s="148"/>
      <c r="L111" s="144"/>
      <c r="M111" s="149"/>
      <c r="T111" s="150"/>
      <c r="AT111" s="145" t="s">
        <v>171</v>
      </c>
      <c r="AU111" s="145" t="s">
        <v>86</v>
      </c>
      <c r="AV111" s="12" t="s">
        <v>86</v>
      </c>
      <c r="AW111" s="12" t="s">
        <v>37</v>
      </c>
      <c r="AX111" s="12" t="s">
        <v>84</v>
      </c>
      <c r="AY111" s="145" t="s">
        <v>158</v>
      </c>
    </row>
    <row r="112" spans="2:65" s="1" customFormat="1" ht="21.75" customHeight="1">
      <c r="B112" s="33"/>
      <c r="C112" s="125" t="s">
        <v>197</v>
      </c>
      <c r="D112" s="125" t="s">
        <v>160</v>
      </c>
      <c r="E112" s="126" t="s">
        <v>198</v>
      </c>
      <c r="F112" s="127" t="s">
        <v>199</v>
      </c>
      <c r="G112" s="128" t="s">
        <v>103</v>
      </c>
      <c r="H112" s="129">
        <v>28.231999999999999</v>
      </c>
      <c r="I112" s="130"/>
      <c r="J112" s="131">
        <f>ROUND(I112*H112,2)</f>
        <v>0</v>
      </c>
      <c r="K112" s="127" t="s">
        <v>164</v>
      </c>
      <c r="L112" s="33"/>
      <c r="M112" s="132" t="s">
        <v>19</v>
      </c>
      <c r="N112" s="133" t="s">
        <v>47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AR112" s="136" t="s">
        <v>165</v>
      </c>
      <c r="AT112" s="136" t="s">
        <v>160</v>
      </c>
      <c r="AU112" s="136" t="s">
        <v>86</v>
      </c>
      <c r="AY112" s="18" t="s">
        <v>158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8" t="s">
        <v>84</v>
      </c>
      <c r="BK112" s="137">
        <f>ROUND(I112*H112,2)</f>
        <v>0</v>
      </c>
      <c r="BL112" s="18" t="s">
        <v>165</v>
      </c>
      <c r="BM112" s="136" t="s">
        <v>200</v>
      </c>
    </row>
    <row r="113" spans="2:51" s="1" customFormat="1" ht="19.5">
      <c r="B113" s="33"/>
      <c r="D113" s="138" t="s">
        <v>167</v>
      </c>
      <c r="F113" s="139" t="s">
        <v>201</v>
      </c>
      <c r="I113" s="140"/>
      <c r="L113" s="33"/>
      <c r="M113" s="141"/>
      <c r="T113" s="54"/>
      <c r="AT113" s="18" t="s">
        <v>167</v>
      </c>
      <c r="AU113" s="18" t="s">
        <v>86</v>
      </c>
    </row>
    <row r="114" spans="2:51" s="1" customFormat="1" ht="11.25">
      <c r="B114" s="33"/>
      <c r="D114" s="142" t="s">
        <v>169</v>
      </c>
      <c r="F114" s="143" t="s">
        <v>202</v>
      </c>
      <c r="I114" s="140"/>
      <c r="L114" s="33"/>
      <c r="M114" s="141"/>
      <c r="T114" s="54"/>
      <c r="AT114" s="18" t="s">
        <v>169</v>
      </c>
      <c r="AU114" s="18" t="s">
        <v>86</v>
      </c>
    </row>
    <row r="115" spans="2:51" s="13" customFormat="1" ht="11.25">
      <c r="B115" s="151"/>
      <c r="D115" s="138" t="s">
        <v>171</v>
      </c>
      <c r="E115" s="152" t="s">
        <v>19</v>
      </c>
      <c r="F115" s="153" t="s">
        <v>185</v>
      </c>
      <c r="H115" s="152" t="s">
        <v>19</v>
      </c>
      <c r="I115" s="154"/>
      <c r="L115" s="151"/>
      <c r="M115" s="155"/>
      <c r="T115" s="156"/>
      <c r="AT115" s="152" t="s">
        <v>171</v>
      </c>
      <c r="AU115" s="152" t="s">
        <v>86</v>
      </c>
      <c r="AV115" s="13" t="s">
        <v>84</v>
      </c>
      <c r="AW115" s="13" t="s">
        <v>37</v>
      </c>
      <c r="AX115" s="13" t="s">
        <v>76</v>
      </c>
      <c r="AY115" s="152" t="s">
        <v>158</v>
      </c>
    </row>
    <row r="116" spans="2:51" s="13" customFormat="1" ht="11.25">
      <c r="B116" s="151"/>
      <c r="D116" s="138" t="s">
        <v>171</v>
      </c>
      <c r="E116" s="152" t="s">
        <v>19</v>
      </c>
      <c r="F116" s="153" t="s">
        <v>186</v>
      </c>
      <c r="H116" s="152" t="s">
        <v>19</v>
      </c>
      <c r="I116" s="154"/>
      <c r="L116" s="151"/>
      <c r="M116" s="155"/>
      <c r="T116" s="156"/>
      <c r="AT116" s="152" t="s">
        <v>171</v>
      </c>
      <c r="AU116" s="152" t="s">
        <v>86</v>
      </c>
      <c r="AV116" s="13" t="s">
        <v>84</v>
      </c>
      <c r="AW116" s="13" t="s">
        <v>37</v>
      </c>
      <c r="AX116" s="13" t="s">
        <v>76</v>
      </c>
      <c r="AY116" s="152" t="s">
        <v>158</v>
      </c>
    </row>
    <row r="117" spans="2:51" s="12" customFormat="1" ht="11.25">
      <c r="B117" s="144"/>
      <c r="D117" s="138" t="s">
        <v>171</v>
      </c>
      <c r="E117" s="145" t="s">
        <v>19</v>
      </c>
      <c r="F117" s="146" t="s">
        <v>203</v>
      </c>
      <c r="H117" s="147">
        <v>4.8609999999999998</v>
      </c>
      <c r="I117" s="148"/>
      <c r="L117" s="144"/>
      <c r="M117" s="149"/>
      <c r="T117" s="150"/>
      <c r="AT117" s="145" t="s">
        <v>171</v>
      </c>
      <c r="AU117" s="145" t="s">
        <v>86</v>
      </c>
      <c r="AV117" s="12" t="s">
        <v>86</v>
      </c>
      <c r="AW117" s="12" t="s">
        <v>37</v>
      </c>
      <c r="AX117" s="12" t="s">
        <v>76</v>
      </c>
      <c r="AY117" s="145" t="s">
        <v>158</v>
      </c>
    </row>
    <row r="118" spans="2:51" s="12" customFormat="1" ht="11.25">
      <c r="B118" s="144"/>
      <c r="D118" s="138" t="s">
        <v>171</v>
      </c>
      <c r="E118" s="145" t="s">
        <v>19</v>
      </c>
      <c r="F118" s="146" t="s">
        <v>204</v>
      </c>
      <c r="H118" s="147">
        <v>26.184000000000001</v>
      </c>
      <c r="I118" s="148"/>
      <c r="L118" s="144"/>
      <c r="M118" s="149"/>
      <c r="T118" s="150"/>
      <c r="AT118" s="145" t="s">
        <v>171</v>
      </c>
      <c r="AU118" s="145" t="s">
        <v>86</v>
      </c>
      <c r="AV118" s="12" t="s">
        <v>86</v>
      </c>
      <c r="AW118" s="12" t="s">
        <v>37</v>
      </c>
      <c r="AX118" s="12" t="s">
        <v>76</v>
      </c>
      <c r="AY118" s="145" t="s">
        <v>158</v>
      </c>
    </row>
    <row r="119" spans="2:51" s="12" customFormat="1" ht="11.25">
      <c r="B119" s="144"/>
      <c r="D119" s="138" t="s">
        <v>171</v>
      </c>
      <c r="E119" s="145" t="s">
        <v>19</v>
      </c>
      <c r="F119" s="146" t="s">
        <v>205</v>
      </c>
      <c r="H119" s="147">
        <v>6.3339999999999996</v>
      </c>
      <c r="I119" s="148"/>
      <c r="L119" s="144"/>
      <c r="M119" s="149"/>
      <c r="T119" s="150"/>
      <c r="AT119" s="145" t="s">
        <v>171</v>
      </c>
      <c r="AU119" s="145" t="s">
        <v>86</v>
      </c>
      <c r="AV119" s="12" t="s">
        <v>86</v>
      </c>
      <c r="AW119" s="12" t="s">
        <v>37</v>
      </c>
      <c r="AX119" s="12" t="s">
        <v>76</v>
      </c>
      <c r="AY119" s="145" t="s">
        <v>158</v>
      </c>
    </row>
    <row r="120" spans="2:51" s="12" customFormat="1" ht="11.25">
      <c r="B120" s="144"/>
      <c r="D120" s="138" t="s">
        <v>171</v>
      </c>
      <c r="E120" s="145" t="s">
        <v>19</v>
      </c>
      <c r="F120" s="146" t="s">
        <v>206</v>
      </c>
      <c r="H120" s="147">
        <v>6.226</v>
      </c>
      <c r="I120" s="148"/>
      <c r="L120" s="144"/>
      <c r="M120" s="149"/>
      <c r="T120" s="150"/>
      <c r="AT120" s="145" t="s">
        <v>171</v>
      </c>
      <c r="AU120" s="145" t="s">
        <v>86</v>
      </c>
      <c r="AV120" s="12" t="s">
        <v>86</v>
      </c>
      <c r="AW120" s="12" t="s">
        <v>37</v>
      </c>
      <c r="AX120" s="12" t="s">
        <v>76</v>
      </c>
      <c r="AY120" s="145" t="s">
        <v>158</v>
      </c>
    </row>
    <row r="121" spans="2:51" s="15" customFormat="1" ht="11.25">
      <c r="B121" s="164"/>
      <c r="D121" s="138" t="s">
        <v>171</v>
      </c>
      <c r="E121" s="165" t="s">
        <v>19</v>
      </c>
      <c r="F121" s="166" t="s">
        <v>207</v>
      </c>
      <c r="H121" s="167">
        <v>43.604999999999997</v>
      </c>
      <c r="I121" s="168"/>
      <c r="L121" s="164"/>
      <c r="M121" s="169"/>
      <c r="T121" s="170"/>
      <c r="AT121" s="165" t="s">
        <v>171</v>
      </c>
      <c r="AU121" s="165" t="s">
        <v>86</v>
      </c>
      <c r="AV121" s="15" t="s">
        <v>179</v>
      </c>
      <c r="AW121" s="15" t="s">
        <v>37</v>
      </c>
      <c r="AX121" s="15" t="s">
        <v>76</v>
      </c>
      <c r="AY121" s="165" t="s">
        <v>158</v>
      </c>
    </row>
    <row r="122" spans="2:51" s="13" customFormat="1" ht="11.25">
      <c r="B122" s="151"/>
      <c r="D122" s="138" t="s">
        <v>171</v>
      </c>
      <c r="E122" s="152" t="s">
        <v>19</v>
      </c>
      <c r="F122" s="153" t="s">
        <v>208</v>
      </c>
      <c r="H122" s="152" t="s">
        <v>19</v>
      </c>
      <c r="I122" s="154"/>
      <c r="L122" s="151"/>
      <c r="M122" s="155"/>
      <c r="T122" s="156"/>
      <c r="AT122" s="152" t="s">
        <v>171</v>
      </c>
      <c r="AU122" s="152" t="s">
        <v>86</v>
      </c>
      <c r="AV122" s="13" t="s">
        <v>84</v>
      </c>
      <c r="AW122" s="13" t="s">
        <v>37</v>
      </c>
      <c r="AX122" s="13" t="s">
        <v>76</v>
      </c>
      <c r="AY122" s="152" t="s">
        <v>158</v>
      </c>
    </row>
    <row r="123" spans="2:51" s="12" customFormat="1" ht="11.25">
      <c r="B123" s="144"/>
      <c r="D123" s="138" t="s">
        <v>171</v>
      </c>
      <c r="E123" s="145" t="s">
        <v>19</v>
      </c>
      <c r="F123" s="146" t="s">
        <v>209</v>
      </c>
      <c r="H123" s="147">
        <v>1.948</v>
      </c>
      <c r="I123" s="148"/>
      <c r="L123" s="144"/>
      <c r="M123" s="149"/>
      <c r="T123" s="150"/>
      <c r="AT123" s="145" t="s">
        <v>171</v>
      </c>
      <c r="AU123" s="145" t="s">
        <v>86</v>
      </c>
      <c r="AV123" s="12" t="s">
        <v>86</v>
      </c>
      <c r="AW123" s="12" t="s">
        <v>37</v>
      </c>
      <c r="AX123" s="12" t="s">
        <v>76</v>
      </c>
      <c r="AY123" s="145" t="s">
        <v>158</v>
      </c>
    </row>
    <row r="124" spans="2:51" s="12" customFormat="1" ht="11.25">
      <c r="B124" s="144"/>
      <c r="D124" s="138" t="s">
        <v>171</v>
      </c>
      <c r="E124" s="145" t="s">
        <v>19</v>
      </c>
      <c r="F124" s="146" t="s">
        <v>210</v>
      </c>
      <c r="H124" s="147">
        <v>12.17</v>
      </c>
      <c r="I124" s="148"/>
      <c r="L124" s="144"/>
      <c r="M124" s="149"/>
      <c r="T124" s="150"/>
      <c r="AT124" s="145" t="s">
        <v>171</v>
      </c>
      <c r="AU124" s="145" t="s">
        <v>86</v>
      </c>
      <c r="AV124" s="12" t="s">
        <v>86</v>
      </c>
      <c r="AW124" s="12" t="s">
        <v>37</v>
      </c>
      <c r="AX124" s="12" t="s">
        <v>76</v>
      </c>
      <c r="AY124" s="145" t="s">
        <v>158</v>
      </c>
    </row>
    <row r="125" spans="2:51" s="12" customFormat="1" ht="11.25">
      <c r="B125" s="144"/>
      <c r="D125" s="138" t="s">
        <v>171</v>
      </c>
      <c r="E125" s="145" t="s">
        <v>19</v>
      </c>
      <c r="F125" s="146" t="s">
        <v>211</v>
      </c>
      <c r="H125" s="147">
        <v>2.6819999999999999</v>
      </c>
      <c r="I125" s="148"/>
      <c r="L125" s="144"/>
      <c r="M125" s="149"/>
      <c r="T125" s="150"/>
      <c r="AT125" s="145" t="s">
        <v>171</v>
      </c>
      <c r="AU125" s="145" t="s">
        <v>86</v>
      </c>
      <c r="AV125" s="12" t="s">
        <v>86</v>
      </c>
      <c r="AW125" s="12" t="s">
        <v>37</v>
      </c>
      <c r="AX125" s="12" t="s">
        <v>76</v>
      </c>
      <c r="AY125" s="145" t="s">
        <v>158</v>
      </c>
    </row>
    <row r="126" spans="2:51" s="15" customFormat="1" ht="11.25">
      <c r="B126" s="164"/>
      <c r="D126" s="138" t="s">
        <v>171</v>
      </c>
      <c r="E126" s="165" t="s">
        <v>19</v>
      </c>
      <c r="F126" s="166" t="s">
        <v>207</v>
      </c>
      <c r="H126" s="167">
        <v>16.8</v>
      </c>
      <c r="I126" s="168"/>
      <c r="L126" s="164"/>
      <c r="M126" s="169"/>
      <c r="T126" s="170"/>
      <c r="AT126" s="165" t="s">
        <v>171</v>
      </c>
      <c r="AU126" s="165" t="s">
        <v>86</v>
      </c>
      <c r="AV126" s="15" t="s">
        <v>179</v>
      </c>
      <c r="AW126" s="15" t="s">
        <v>37</v>
      </c>
      <c r="AX126" s="15" t="s">
        <v>76</v>
      </c>
      <c r="AY126" s="165" t="s">
        <v>158</v>
      </c>
    </row>
    <row r="127" spans="2:51" s="14" customFormat="1" ht="11.25">
      <c r="B127" s="157"/>
      <c r="D127" s="138" t="s">
        <v>171</v>
      </c>
      <c r="E127" s="158" t="s">
        <v>105</v>
      </c>
      <c r="F127" s="159" t="s">
        <v>189</v>
      </c>
      <c r="H127" s="160">
        <v>60.405000000000001</v>
      </c>
      <c r="I127" s="161"/>
      <c r="L127" s="157"/>
      <c r="M127" s="162"/>
      <c r="T127" s="163"/>
      <c r="AT127" s="158" t="s">
        <v>171</v>
      </c>
      <c r="AU127" s="158" t="s">
        <v>86</v>
      </c>
      <c r="AV127" s="14" t="s">
        <v>165</v>
      </c>
      <c r="AW127" s="14" t="s">
        <v>37</v>
      </c>
      <c r="AX127" s="14" t="s">
        <v>76</v>
      </c>
      <c r="AY127" s="158" t="s">
        <v>158</v>
      </c>
    </row>
    <row r="128" spans="2:51" s="12" customFormat="1" ht="11.25">
      <c r="B128" s="144"/>
      <c r="D128" s="138" t="s">
        <v>171</v>
      </c>
      <c r="E128" s="145" t="s">
        <v>19</v>
      </c>
      <c r="F128" s="146" t="s">
        <v>212</v>
      </c>
      <c r="H128" s="147">
        <v>30.202999999999999</v>
      </c>
      <c r="I128" s="148"/>
      <c r="L128" s="144"/>
      <c r="M128" s="149"/>
      <c r="T128" s="150"/>
      <c r="AT128" s="145" t="s">
        <v>171</v>
      </c>
      <c r="AU128" s="145" t="s">
        <v>86</v>
      </c>
      <c r="AV128" s="12" t="s">
        <v>86</v>
      </c>
      <c r="AW128" s="12" t="s">
        <v>37</v>
      </c>
      <c r="AX128" s="12" t="s">
        <v>76</v>
      </c>
      <c r="AY128" s="145" t="s">
        <v>158</v>
      </c>
    </row>
    <row r="129" spans="2:65" s="12" customFormat="1" ht="11.25">
      <c r="B129" s="144"/>
      <c r="D129" s="138" t="s">
        <v>171</v>
      </c>
      <c r="E129" s="145" t="s">
        <v>19</v>
      </c>
      <c r="F129" s="146" t="s">
        <v>213</v>
      </c>
      <c r="H129" s="147">
        <v>-1.9710000000000001</v>
      </c>
      <c r="I129" s="148"/>
      <c r="L129" s="144"/>
      <c r="M129" s="149"/>
      <c r="T129" s="150"/>
      <c r="AT129" s="145" t="s">
        <v>171</v>
      </c>
      <c r="AU129" s="145" t="s">
        <v>86</v>
      </c>
      <c r="AV129" s="12" t="s">
        <v>86</v>
      </c>
      <c r="AW129" s="12" t="s">
        <v>37</v>
      </c>
      <c r="AX129" s="12" t="s">
        <v>76</v>
      </c>
      <c r="AY129" s="145" t="s">
        <v>158</v>
      </c>
    </row>
    <row r="130" spans="2:65" s="14" customFormat="1" ht="11.25">
      <c r="B130" s="157"/>
      <c r="D130" s="138" t="s">
        <v>171</v>
      </c>
      <c r="E130" s="158" t="s">
        <v>19</v>
      </c>
      <c r="F130" s="159" t="s">
        <v>189</v>
      </c>
      <c r="H130" s="160">
        <v>28.231999999999999</v>
      </c>
      <c r="I130" s="161"/>
      <c r="L130" s="157"/>
      <c r="M130" s="162"/>
      <c r="T130" s="163"/>
      <c r="AT130" s="158" t="s">
        <v>171</v>
      </c>
      <c r="AU130" s="158" t="s">
        <v>86</v>
      </c>
      <c r="AV130" s="14" t="s">
        <v>165</v>
      </c>
      <c r="AW130" s="14" t="s">
        <v>37</v>
      </c>
      <c r="AX130" s="14" t="s">
        <v>84</v>
      </c>
      <c r="AY130" s="158" t="s">
        <v>158</v>
      </c>
    </row>
    <row r="131" spans="2:65" s="1" customFormat="1" ht="21.75" customHeight="1">
      <c r="B131" s="33"/>
      <c r="C131" s="125" t="s">
        <v>214</v>
      </c>
      <c r="D131" s="125" t="s">
        <v>160</v>
      </c>
      <c r="E131" s="126" t="s">
        <v>215</v>
      </c>
      <c r="F131" s="127" t="s">
        <v>216</v>
      </c>
      <c r="G131" s="128" t="s">
        <v>103</v>
      </c>
      <c r="H131" s="129">
        <v>1.9710000000000001</v>
      </c>
      <c r="I131" s="130"/>
      <c r="J131" s="131">
        <f>ROUND(I131*H131,2)</f>
        <v>0</v>
      </c>
      <c r="K131" s="127" t="s">
        <v>164</v>
      </c>
      <c r="L131" s="33"/>
      <c r="M131" s="132" t="s">
        <v>19</v>
      </c>
      <c r="N131" s="133" t="s">
        <v>47</v>
      </c>
      <c r="P131" s="134">
        <f>O131*H131</f>
        <v>0</v>
      </c>
      <c r="Q131" s="134">
        <v>0</v>
      </c>
      <c r="R131" s="134">
        <f>Q131*H131</f>
        <v>0</v>
      </c>
      <c r="S131" s="134">
        <v>0</v>
      </c>
      <c r="T131" s="135">
        <f>S131*H131</f>
        <v>0</v>
      </c>
      <c r="AR131" s="136" t="s">
        <v>165</v>
      </c>
      <c r="AT131" s="136" t="s">
        <v>160</v>
      </c>
      <c r="AU131" s="136" t="s">
        <v>86</v>
      </c>
      <c r="AY131" s="18" t="s">
        <v>158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8" t="s">
        <v>84</v>
      </c>
      <c r="BK131" s="137">
        <f>ROUND(I131*H131,2)</f>
        <v>0</v>
      </c>
      <c r="BL131" s="18" t="s">
        <v>165</v>
      </c>
      <c r="BM131" s="136" t="s">
        <v>217</v>
      </c>
    </row>
    <row r="132" spans="2:65" s="1" customFormat="1" ht="19.5">
      <c r="B132" s="33"/>
      <c r="D132" s="138" t="s">
        <v>167</v>
      </c>
      <c r="F132" s="139" t="s">
        <v>218</v>
      </c>
      <c r="I132" s="140"/>
      <c r="L132" s="33"/>
      <c r="M132" s="141"/>
      <c r="T132" s="54"/>
      <c r="AT132" s="18" t="s">
        <v>167</v>
      </c>
      <c r="AU132" s="18" t="s">
        <v>86</v>
      </c>
    </row>
    <row r="133" spans="2:65" s="1" customFormat="1" ht="11.25">
      <c r="B133" s="33"/>
      <c r="D133" s="142" t="s">
        <v>169</v>
      </c>
      <c r="F133" s="143" t="s">
        <v>219</v>
      </c>
      <c r="I133" s="140"/>
      <c r="L133" s="33"/>
      <c r="M133" s="141"/>
      <c r="T133" s="54"/>
      <c r="AT133" s="18" t="s">
        <v>169</v>
      </c>
      <c r="AU133" s="18" t="s">
        <v>86</v>
      </c>
    </row>
    <row r="134" spans="2:65" s="12" customFormat="1" ht="11.25">
      <c r="B134" s="144"/>
      <c r="D134" s="138" t="s">
        <v>171</v>
      </c>
      <c r="E134" s="145" t="s">
        <v>19</v>
      </c>
      <c r="F134" s="146" t="s">
        <v>220</v>
      </c>
      <c r="H134" s="147">
        <v>1.9710000000000001</v>
      </c>
      <c r="I134" s="148"/>
      <c r="L134" s="144"/>
      <c r="M134" s="149"/>
      <c r="T134" s="150"/>
      <c r="AT134" s="145" t="s">
        <v>171</v>
      </c>
      <c r="AU134" s="145" t="s">
        <v>86</v>
      </c>
      <c r="AV134" s="12" t="s">
        <v>86</v>
      </c>
      <c r="AW134" s="12" t="s">
        <v>37</v>
      </c>
      <c r="AX134" s="12" t="s">
        <v>84</v>
      </c>
      <c r="AY134" s="145" t="s">
        <v>158</v>
      </c>
    </row>
    <row r="135" spans="2:65" s="1" customFormat="1" ht="21.75" customHeight="1">
      <c r="B135" s="33"/>
      <c r="C135" s="125" t="s">
        <v>221</v>
      </c>
      <c r="D135" s="125" t="s">
        <v>160</v>
      </c>
      <c r="E135" s="126" t="s">
        <v>222</v>
      </c>
      <c r="F135" s="127" t="s">
        <v>223</v>
      </c>
      <c r="G135" s="128" t="s">
        <v>103</v>
      </c>
      <c r="H135" s="129">
        <v>28.231999999999999</v>
      </c>
      <c r="I135" s="130"/>
      <c r="J135" s="131">
        <f>ROUND(I135*H135,2)</f>
        <v>0</v>
      </c>
      <c r="K135" s="127" t="s">
        <v>164</v>
      </c>
      <c r="L135" s="33"/>
      <c r="M135" s="132" t="s">
        <v>19</v>
      </c>
      <c r="N135" s="133" t="s">
        <v>47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165</v>
      </c>
      <c r="AT135" s="136" t="s">
        <v>160</v>
      </c>
      <c r="AU135" s="136" t="s">
        <v>86</v>
      </c>
      <c r="AY135" s="18" t="s">
        <v>158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8" t="s">
        <v>84</v>
      </c>
      <c r="BK135" s="137">
        <f>ROUND(I135*H135,2)</f>
        <v>0</v>
      </c>
      <c r="BL135" s="18" t="s">
        <v>165</v>
      </c>
      <c r="BM135" s="136" t="s">
        <v>224</v>
      </c>
    </row>
    <row r="136" spans="2:65" s="1" customFormat="1" ht="19.5">
      <c r="B136" s="33"/>
      <c r="D136" s="138" t="s">
        <v>167</v>
      </c>
      <c r="F136" s="139" t="s">
        <v>225</v>
      </c>
      <c r="I136" s="140"/>
      <c r="L136" s="33"/>
      <c r="M136" s="141"/>
      <c r="T136" s="54"/>
      <c r="AT136" s="18" t="s">
        <v>167</v>
      </c>
      <c r="AU136" s="18" t="s">
        <v>86</v>
      </c>
    </row>
    <row r="137" spans="2:65" s="1" customFormat="1" ht="11.25">
      <c r="B137" s="33"/>
      <c r="D137" s="142" t="s">
        <v>169</v>
      </c>
      <c r="F137" s="143" t="s">
        <v>226</v>
      </c>
      <c r="I137" s="140"/>
      <c r="L137" s="33"/>
      <c r="M137" s="141"/>
      <c r="T137" s="54"/>
      <c r="AT137" s="18" t="s">
        <v>169</v>
      </c>
      <c r="AU137" s="18" t="s">
        <v>86</v>
      </c>
    </row>
    <row r="138" spans="2:65" s="12" customFormat="1" ht="11.25">
      <c r="B138" s="144"/>
      <c r="D138" s="138" t="s">
        <v>171</v>
      </c>
      <c r="E138" s="145" t="s">
        <v>19</v>
      </c>
      <c r="F138" s="146" t="s">
        <v>227</v>
      </c>
      <c r="H138" s="147">
        <v>30.202999999999999</v>
      </c>
      <c r="I138" s="148"/>
      <c r="L138" s="144"/>
      <c r="M138" s="149"/>
      <c r="T138" s="150"/>
      <c r="AT138" s="145" t="s">
        <v>171</v>
      </c>
      <c r="AU138" s="145" t="s">
        <v>86</v>
      </c>
      <c r="AV138" s="12" t="s">
        <v>86</v>
      </c>
      <c r="AW138" s="12" t="s">
        <v>37</v>
      </c>
      <c r="AX138" s="12" t="s">
        <v>76</v>
      </c>
      <c r="AY138" s="145" t="s">
        <v>158</v>
      </c>
    </row>
    <row r="139" spans="2:65" s="12" customFormat="1" ht="11.25">
      <c r="B139" s="144"/>
      <c r="D139" s="138" t="s">
        <v>171</v>
      </c>
      <c r="E139" s="145" t="s">
        <v>19</v>
      </c>
      <c r="F139" s="146" t="s">
        <v>228</v>
      </c>
      <c r="H139" s="147">
        <v>-1.9710000000000001</v>
      </c>
      <c r="I139" s="148"/>
      <c r="L139" s="144"/>
      <c r="M139" s="149"/>
      <c r="T139" s="150"/>
      <c r="AT139" s="145" t="s">
        <v>171</v>
      </c>
      <c r="AU139" s="145" t="s">
        <v>86</v>
      </c>
      <c r="AV139" s="12" t="s">
        <v>86</v>
      </c>
      <c r="AW139" s="12" t="s">
        <v>37</v>
      </c>
      <c r="AX139" s="12" t="s">
        <v>76</v>
      </c>
      <c r="AY139" s="145" t="s">
        <v>158</v>
      </c>
    </row>
    <row r="140" spans="2:65" s="14" customFormat="1" ht="11.25">
      <c r="B140" s="157"/>
      <c r="D140" s="138" t="s">
        <v>171</v>
      </c>
      <c r="E140" s="158" t="s">
        <v>19</v>
      </c>
      <c r="F140" s="159" t="s">
        <v>189</v>
      </c>
      <c r="H140" s="160">
        <v>28.231999999999999</v>
      </c>
      <c r="I140" s="161"/>
      <c r="L140" s="157"/>
      <c r="M140" s="162"/>
      <c r="T140" s="163"/>
      <c r="AT140" s="158" t="s">
        <v>171</v>
      </c>
      <c r="AU140" s="158" t="s">
        <v>86</v>
      </c>
      <c r="AV140" s="14" t="s">
        <v>165</v>
      </c>
      <c r="AW140" s="14" t="s">
        <v>37</v>
      </c>
      <c r="AX140" s="14" t="s">
        <v>84</v>
      </c>
      <c r="AY140" s="158" t="s">
        <v>158</v>
      </c>
    </row>
    <row r="141" spans="2:65" s="1" customFormat="1" ht="16.5" customHeight="1">
      <c r="B141" s="33"/>
      <c r="C141" s="125" t="s">
        <v>229</v>
      </c>
      <c r="D141" s="125" t="s">
        <v>160</v>
      </c>
      <c r="E141" s="126" t="s">
        <v>230</v>
      </c>
      <c r="F141" s="127" t="s">
        <v>231</v>
      </c>
      <c r="G141" s="128" t="s">
        <v>111</v>
      </c>
      <c r="H141" s="129">
        <v>134.23500000000001</v>
      </c>
      <c r="I141" s="130"/>
      <c r="J141" s="131">
        <f>ROUND(I141*H141,2)</f>
        <v>0</v>
      </c>
      <c r="K141" s="127" t="s">
        <v>164</v>
      </c>
      <c r="L141" s="33"/>
      <c r="M141" s="132" t="s">
        <v>19</v>
      </c>
      <c r="N141" s="133" t="s">
        <v>47</v>
      </c>
      <c r="P141" s="134">
        <f>O141*H141</f>
        <v>0</v>
      </c>
      <c r="Q141" s="134">
        <v>5.8E-4</v>
      </c>
      <c r="R141" s="134">
        <f>Q141*H141</f>
        <v>7.7856300000000003E-2</v>
      </c>
      <c r="S141" s="134">
        <v>0</v>
      </c>
      <c r="T141" s="135">
        <f>S141*H141</f>
        <v>0</v>
      </c>
      <c r="AR141" s="136" t="s">
        <v>165</v>
      </c>
      <c r="AT141" s="136" t="s">
        <v>160</v>
      </c>
      <c r="AU141" s="136" t="s">
        <v>86</v>
      </c>
      <c r="AY141" s="18" t="s">
        <v>158</v>
      </c>
      <c r="BE141" s="137">
        <f>IF(N141="základní",J141,0)</f>
        <v>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18" t="s">
        <v>84</v>
      </c>
      <c r="BK141" s="137">
        <f>ROUND(I141*H141,2)</f>
        <v>0</v>
      </c>
      <c r="BL141" s="18" t="s">
        <v>165</v>
      </c>
      <c r="BM141" s="136" t="s">
        <v>232</v>
      </c>
    </row>
    <row r="142" spans="2:65" s="1" customFormat="1" ht="11.25">
      <c r="B142" s="33"/>
      <c r="D142" s="138" t="s">
        <v>167</v>
      </c>
      <c r="F142" s="139" t="s">
        <v>233</v>
      </c>
      <c r="I142" s="140"/>
      <c r="L142" s="33"/>
      <c r="M142" s="141"/>
      <c r="T142" s="54"/>
      <c r="AT142" s="18" t="s">
        <v>167</v>
      </c>
      <c r="AU142" s="18" t="s">
        <v>86</v>
      </c>
    </row>
    <row r="143" spans="2:65" s="1" customFormat="1" ht="11.25">
      <c r="B143" s="33"/>
      <c r="D143" s="142" t="s">
        <v>169</v>
      </c>
      <c r="F143" s="143" t="s">
        <v>234</v>
      </c>
      <c r="I143" s="140"/>
      <c r="L143" s="33"/>
      <c r="M143" s="141"/>
      <c r="T143" s="54"/>
      <c r="AT143" s="18" t="s">
        <v>169</v>
      </c>
      <c r="AU143" s="18" t="s">
        <v>86</v>
      </c>
    </row>
    <row r="144" spans="2:65" s="13" customFormat="1" ht="11.25">
      <c r="B144" s="151"/>
      <c r="D144" s="138" t="s">
        <v>171</v>
      </c>
      <c r="E144" s="152" t="s">
        <v>19</v>
      </c>
      <c r="F144" s="153" t="s">
        <v>185</v>
      </c>
      <c r="H144" s="152" t="s">
        <v>19</v>
      </c>
      <c r="I144" s="154"/>
      <c r="L144" s="151"/>
      <c r="M144" s="155"/>
      <c r="T144" s="156"/>
      <c r="AT144" s="152" t="s">
        <v>171</v>
      </c>
      <c r="AU144" s="152" t="s">
        <v>86</v>
      </c>
      <c r="AV144" s="13" t="s">
        <v>84</v>
      </c>
      <c r="AW144" s="13" t="s">
        <v>37</v>
      </c>
      <c r="AX144" s="13" t="s">
        <v>76</v>
      </c>
      <c r="AY144" s="152" t="s">
        <v>158</v>
      </c>
    </row>
    <row r="145" spans="2:65" s="13" customFormat="1" ht="11.25">
      <c r="B145" s="151"/>
      <c r="D145" s="138" t="s">
        <v>171</v>
      </c>
      <c r="E145" s="152" t="s">
        <v>19</v>
      </c>
      <c r="F145" s="153" t="s">
        <v>186</v>
      </c>
      <c r="H145" s="152" t="s">
        <v>19</v>
      </c>
      <c r="I145" s="154"/>
      <c r="L145" s="151"/>
      <c r="M145" s="155"/>
      <c r="T145" s="156"/>
      <c r="AT145" s="152" t="s">
        <v>171</v>
      </c>
      <c r="AU145" s="152" t="s">
        <v>86</v>
      </c>
      <c r="AV145" s="13" t="s">
        <v>84</v>
      </c>
      <c r="AW145" s="13" t="s">
        <v>37</v>
      </c>
      <c r="AX145" s="13" t="s">
        <v>76</v>
      </c>
      <c r="AY145" s="152" t="s">
        <v>158</v>
      </c>
    </row>
    <row r="146" spans="2:65" s="12" customFormat="1" ht="11.25">
      <c r="B146" s="144"/>
      <c r="D146" s="138" t="s">
        <v>171</v>
      </c>
      <c r="E146" s="145" t="s">
        <v>19</v>
      </c>
      <c r="F146" s="146" t="s">
        <v>235</v>
      </c>
      <c r="H146" s="147">
        <v>10.803000000000001</v>
      </c>
      <c r="I146" s="148"/>
      <c r="L146" s="144"/>
      <c r="M146" s="149"/>
      <c r="T146" s="150"/>
      <c r="AT146" s="145" t="s">
        <v>171</v>
      </c>
      <c r="AU146" s="145" t="s">
        <v>86</v>
      </c>
      <c r="AV146" s="12" t="s">
        <v>86</v>
      </c>
      <c r="AW146" s="12" t="s">
        <v>37</v>
      </c>
      <c r="AX146" s="12" t="s">
        <v>76</v>
      </c>
      <c r="AY146" s="145" t="s">
        <v>158</v>
      </c>
    </row>
    <row r="147" spans="2:65" s="12" customFormat="1" ht="11.25">
      <c r="B147" s="144"/>
      <c r="D147" s="138" t="s">
        <v>171</v>
      </c>
      <c r="E147" s="145" t="s">
        <v>19</v>
      </c>
      <c r="F147" s="146" t="s">
        <v>236</v>
      </c>
      <c r="H147" s="147">
        <v>58.186999999999998</v>
      </c>
      <c r="I147" s="148"/>
      <c r="L147" s="144"/>
      <c r="M147" s="149"/>
      <c r="T147" s="150"/>
      <c r="AT147" s="145" t="s">
        <v>171</v>
      </c>
      <c r="AU147" s="145" t="s">
        <v>86</v>
      </c>
      <c r="AV147" s="12" t="s">
        <v>86</v>
      </c>
      <c r="AW147" s="12" t="s">
        <v>37</v>
      </c>
      <c r="AX147" s="12" t="s">
        <v>76</v>
      </c>
      <c r="AY147" s="145" t="s">
        <v>158</v>
      </c>
    </row>
    <row r="148" spans="2:65" s="12" customFormat="1" ht="11.25">
      <c r="B148" s="144"/>
      <c r="D148" s="138" t="s">
        <v>171</v>
      </c>
      <c r="E148" s="145" t="s">
        <v>19</v>
      </c>
      <c r="F148" s="146" t="s">
        <v>237</v>
      </c>
      <c r="H148" s="147">
        <v>14.076000000000001</v>
      </c>
      <c r="I148" s="148"/>
      <c r="L148" s="144"/>
      <c r="M148" s="149"/>
      <c r="T148" s="150"/>
      <c r="AT148" s="145" t="s">
        <v>171</v>
      </c>
      <c r="AU148" s="145" t="s">
        <v>86</v>
      </c>
      <c r="AV148" s="12" t="s">
        <v>86</v>
      </c>
      <c r="AW148" s="12" t="s">
        <v>37</v>
      </c>
      <c r="AX148" s="12" t="s">
        <v>76</v>
      </c>
      <c r="AY148" s="145" t="s">
        <v>158</v>
      </c>
    </row>
    <row r="149" spans="2:65" s="12" customFormat="1" ht="11.25">
      <c r="B149" s="144"/>
      <c r="D149" s="138" t="s">
        <v>171</v>
      </c>
      <c r="E149" s="145" t="s">
        <v>19</v>
      </c>
      <c r="F149" s="146" t="s">
        <v>238</v>
      </c>
      <c r="H149" s="147">
        <v>13.836</v>
      </c>
      <c r="I149" s="148"/>
      <c r="L149" s="144"/>
      <c r="M149" s="149"/>
      <c r="T149" s="150"/>
      <c r="AT149" s="145" t="s">
        <v>171</v>
      </c>
      <c r="AU149" s="145" t="s">
        <v>86</v>
      </c>
      <c r="AV149" s="12" t="s">
        <v>86</v>
      </c>
      <c r="AW149" s="12" t="s">
        <v>37</v>
      </c>
      <c r="AX149" s="12" t="s">
        <v>76</v>
      </c>
      <c r="AY149" s="145" t="s">
        <v>158</v>
      </c>
    </row>
    <row r="150" spans="2:65" s="15" customFormat="1" ht="11.25">
      <c r="B150" s="164"/>
      <c r="D150" s="138" t="s">
        <v>171</v>
      </c>
      <c r="E150" s="165" t="s">
        <v>19</v>
      </c>
      <c r="F150" s="166" t="s">
        <v>207</v>
      </c>
      <c r="H150" s="167">
        <v>96.902000000000001</v>
      </c>
      <c r="I150" s="168"/>
      <c r="L150" s="164"/>
      <c r="M150" s="169"/>
      <c r="T150" s="170"/>
      <c r="AT150" s="165" t="s">
        <v>171</v>
      </c>
      <c r="AU150" s="165" t="s">
        <v>86</v>
      </c>
      <c r="AV150" s="15" t="s">
        <v>179</v>
      </c>
      <c r="AW150" s="15" t="s">
        <v>37</v>
      </c>
      <c r="AX150" s="15" t="s">
        <v>76</v>
      </c>
      <c r="AY150" s="165" t="s">
        <v>158</v>
      </c>
    </row>
    <row r="151" spans="2:65" s="13" customFormat="1" ht="11.25">
      <c r="B151" s="151"/>
      <c r="D151" s="138" t="s">
        <v>171</v>
      </c>
      <c r="E151" s="152" t="s">
        <v>19</v>
      </c>
      <c r="F151" s="153" t="s">
        <v>208</v>
      </c>
      <c r="H151" s="152" t="s">
        <v>19</v>
      </c>
      <c r="I151" s="154"/>
      <c r="L151" s="151"/>
      <c r="M151" s="155"/>
      <c r="T151" s="156"/>
      <c r="AT151" s="152" t="s">
        <v>171</v>
      </c>
      <c r="AU151" s="152" t="s">
        <v>86</v>
      </c>
      <c r="AV151" s="13" t="s">
        <v>84</v>
      </c>
      <c r="AW151" s="13" t="s">
        <v>37</v>
      </c>
      <c r="AX151" s="13" t="s">
        <v>76</v>
      </c>
      <c r="AY151" s="152" t="s">
        <v>158</v>
      </c>
    </row>
    <row r="152" spans="2:65" s="12" customFormat="1" ht="11.25">
      <c r="B152" s="144"/>
      <c r="D152" s="138" t="s">
        <v>171</v>
      </c>
      <c r="E152" s="145" t="s">
        <v>19</v>
      </c>
      <c r="F152" s="146" t="s">
        <v>239</v>
      </c>
      <c r="H152" s="147">
        <v>4.3289999999999997</v>
      </c>
      <c r="I152" s="148"/>
      <c r="L152" s="144"/>
      <c r="M152" s="149"/>
      <c r="T152" s="150"/>
      <c r="AT152" s="145" t="s">
        <v>171</v>
      </c>
      <c r="AU152" s="145" t="s">
        <v>86</v>
      </c>
      <c r="AV152" s="12" t="s">
        <v>86</v>
      </c>
      <c r="AW152" s="12" t="s">
        <v>37</v>
      </c>
      <c r="AX152" s="12" t="s">
        <v>76</v>
      </c>
      <c r="AY152" s="145" t="s">
        <v>158</v>
      </c>
    </row>
    <row r="153" spans="2:65" s="12" customFormat="1" ht="11.25">
      <c r="B153" s="144"/>
      <c r="D153" s="138" t="s">
        <v>171</v>
      </c>
      <c r="E153" s="145" t="s">
        <v>19</v>
      </c>
      <c r="F153" s="146" t="s">
        <v>240</v>
      </c>
      <c r="H153" s="147">
        <v>27.044</v>
      </c>
      <c r="I153" s="148"/>
      <c r="L153" s="144"/>
      <c r="M153" s="149"/>
      <c r="T153" s="150"/>
      <c r="AT153" s="145" t="s">
        <v>171</v>
      </c>
      <c r="AU153" s="145" t="s">
        <v>86</v>
      </c>
      <c r="AV153" s="12" t="s">
        <v>86</v>
      </c>
      <c r="AW153" s="12" t="s">
        <v>37</v>
      </c>
      <c r="AX153" s="12" t="s">
        <v>76</v>
      </c>
      <c r="AY153" s="145" t="s">
        <v>158</v>
      </c>
    </row>
    <row r="154" spans="2:65" s="12" customFormat="1" ht="11.25">
      <c r="B154" s="144"/>
      <c r="D154" s="138" t="s">
        <v>171</v>
      </c>
      <c r="E154" s="145" t="s">
        <v>19</v>
      </c>
      <c r="F154" s="146" t="s">
        <v>241</v>
      </c>
      <c r="H154" s="147">
        <v>5.96</v>
      </c>
      <c r="I154" s="148"/>
      <c r="L154" s="144"/>
      <c r="M154" s="149"/>
      <c r="T154" s="150"/>
      <c r="AT154" s="145" t="s">
        <v>171</v>
      </c>
      <c r="AU154" s="145" t="s">
        <v>86</v>
      </c>
      <c r="AV154" s="12" t="s">
        <v>86</v>
      </c>
      <c r="AW154" s="12" t="s">
        <v>37</v>
      </c>
      <c r="AX154" s="12" t="s">
        <v>76</v>
      </c>
      <c r="AY154" s="145" t="s">
        <v>158</v>
      </c>
    </row>
    <row r="155" spans="2:65" s="15" customFormat="1" ht="11.25">
      <c r="B155" s="164"/>
      <c r="D155" s="138" t="s">
        <v>171</v>
      </c>
      <c r="E155" s="165" t="s">
        <v>19</v>
      </c>
      <c r="F155" s="166" t="s">
        <v>207</v>
      </c>
      <c r="H155" s="167">
        <v>37.332999999999998</v>
      </c>
      <c r="I155" s="168"/>
      <c r="L155" s="164"/>
      <c r="M155" s="169"/>
      <c r="T155" s="170"/>
      <c r="AT155" s="165" t="s">
        <v>171</v>
      </c>
      <c r="AU155" s="165" t="s">
        <v>86</v>
      </c>
      <c r="AV155" s="15" t="s">
        <v>179</v>
      </c>
      <c r="AW155" s="15" t="s">
        <v>37</v>
      </c>
      <c r="AX155" s="15" t="s">
        <v>76</v>
      </c>
      <c r="AY155" s="165" t="s">
        <v>158</v>
      </c>
    </row>
    <row r="156" spans="2:65" s="14" customFormat="1" ht="11.25">
      <c r="B156" s="157"/>
      <c r="D156" s="138" t="s">
        <v>171</v>
      </c>
      <c r="E156" s="158" t="s">
        <v>129</v>
      </c>
      <c r="F156" s="159" t="s">
        <v>189</v>
      </c>
      <c r="H156" s="160">
        <v>134.23500000000001</v>
      </c>
      <c r="I156" s="161"/>
      <c r="L156" s="157"/>
      <c r="M156" s="162"/>
      <c r="T156" s="163"/>
      <c r="AT156" s="158" t="s">
        <v>171</v>
      </c>
      <c r="AU156" s="158" t="s">
        <v>86</v>
      </c>
      <c r="AV156" s="14" t="s">
        <v>165</v>
      </c>
      <c r="AW156" s="14" t="s">
        <v>37</v>
      </c>
      <c r="AX156" s="14" t="s">
        <v>84</v>
      </c>
      <c r="AY156" s="158" t="s">
        <v>158</v>
      </c>
    </row>
    <row r="157" spans="2:65" s="1" customFormat="1" ht="16.5" customHeight="1">
      <c r="B157" s="33"/>
      <c r="C157" s="125" t="s">
        <v>242</v>
      </c>
      <c r="D157" s="125" t="s">
        <v>160</v>
      </c>
      <c r="E157" s="126" t="s">
        <v>243</v>
      </c>
      <c r="F157" s="127" t="s">
        <v>244</v>
      </c>
      <c r="G157" s="128" t="s">
        <v>111</v>
      </c>
      <c r="H157" s="129">
        <v>134.23500000000001</v>
      </c>
      <c r="I157" s="130"/>
      <c r="J157" s="131">
        <f>ROUND(I157*H157,2)</f>
        <v>0</v>
      </c>
      <c r="K157" s="127" t="s">
        <v>164</v>
      </c>
      <c r="L157" s="33"/>
      <c r="M157" s="132" t="s">
        <v>19</v>
      </c>
      <c r="N157" s="133" t="s">
        <v>47</v>
      </c>
      <c r="P157" s="134">
        <f>O157*H157</f>
        <v>0</v>
      </c>
      <c r="Q157" s="134">
        <v>0</v>
      </c>
      <c r="R157" s="134">
        <f>Q157*H157</f>
        <v>0</v>
      </c>
      <c r="S157" s="134">
        <v>0</v>
      </c>
      <c r="T157" s="135">
        <f>S157*H157</f>
        <v>0</v>
      </c>
      <c r="AR157" s="136" t="s">
        <v>165</v>
      </c>
      <c r="AT157" s="136" t="s">
        <v>160</v>
      </c>
      <c r="AU157" s="136" t="s">
        <v>86</v>
      </c>
      <c r="AY157" s="18" t="s">
        <v>158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8" t="s">
        <v>84</v>
      </c>
      <c r="BK157" s="137">
        <f>ROUND(I157*H157,2)</f>
        <v>0</v>
      </c>
      <c r="BL157" s="18" t="s">
        <v>165</v>
      </c>
      <c r="BM157" s="136" t="s">
        <v>245</v>
      </c>
    </row>
    <row r="158" spans="2:65" s="1" customFormat="1" ht="11.25">
      <c r="B158" s="33"/>
      <c r="D158" s="138" t="s">
        <v>167</v>
      </c>
      <c r="F158" s="139" t="s">
        <v>246</v>
      </c>
      <c r="I158" s="140"/>
      <c r="L158" s="33"/>
      <c r="M158" s="141"/>
      <c r="T158" s="54"/>
      <c r="AT158" s="18" t="s">
        <v>167</v>
      </c>
      <c r="AU158" s="18" t="s">
        <v>86</v>
      </c>
    </row>
    <row r="159" spans="2:65" s="1" customFormat="1" ht="11.25">
      <c r="B159" s="33"/>
      <c r="D159" s="142" t="s">
        <v>169</v>
      </c>
      <c r="F159" s="143" t="s">
        <v>247</v>
      </c>
      <c r="I159" s="140"/>
      <c r="L159" s="33"/>
      <c r="M159" s="141"/>
      <c r="T159" s="54"/>
      <c r="AT159" s="18" t="s">
        <v>169</v>
      </c>
      <c r="AU159" s="18" t="s">
        <v>86</v>
      </c>
    </row>
    <row r="160" spans="2:65" s="12" customFormat="1" ht="11.25">
      <c r="B160" s="144"/>
      <c r="D160" s="138" t="s">
        <v>171</v>
      </c>
      <c r="E160" s="145" t="s">
        <v>19</v>
      </c>
      <c r="F160" s="146" t="s">
        <v>129</v>
      </c>
      <c r="H160" s="147">
        <v>134.23500000000001</v>
      </c>
      <c r="I160" s="148"/>
      <c r="L160" s="144"/>
      <c r="M160" s="149"/>
      <c r="T160" s="150"/>
      <c r="AT160" s="145" t="s">
        <v>171</v>
      </c>
      <c r="AU160" s="145" t="s">
        <v>86</v>
      </c>
      <c r="AV160" s="12" t="s">
        <v>86</v>
      </c>
      <c r="AW160" s="12" t="s">
        <v>37</v>
      </c>
      <c r="AX160" s="12" t="s">
        <v>84</v>
      </c>
      <c r="AY160" s="145" t="s">
        <v>158</v>
      </c>
    </row>
    <row r="161" spans="2:65" s="1" customFormat="1" ht="21.75" customHeight="1">
      <c r="B161" s="33"/>
      <c r="C161" s="125" t="s">
        <v>248</v>
      </c>
      <c r="D161" s="125" t="s">
        <v>160</v>
      </c>
      <c r="E161" s="126" t="s">
        <v>249</v>
      </c>
      <c r="F161" s="127" t="s">
        <v>250</v>
      </c>
      <c r="G161" s="128" t="s">
        <v>103</v>
      </c>
      <c r="H161" s="129">
        <v>17.632000000000001</v>
      </c>
      <c r="I161" s="130"/>
      <c r="J161" s="131">
        <f>ROUND(I161*H161,2)</f>
        <v>0</v>
      </c>
      <c r="K161" s="127" t="s">
        <v>164</v>
      </c>
      <c r="L161" s="33"/>
      <c r="M161" s="132" t="s">
        <v>19</v>
      </c>
      <c r="N161" s="133" t="s">
        <v>47</v>
      </c>
      <c r="P161" s="134">
        <f>O161*H161</f>
        <v>0</v>
      </c>
      <c r="Q161" s="134">
        <v>0</v>
      </c>
      <c r="R161" s="134">
        <f>Q161*H161</f>
        <v>0</v>
      </c>
      <c r="S161" s="134">
        <v>0</v>
      </c>
      <c r="T161" s="135">
        <f>S161*H161</f>
        <v>0</v>
      </c>
      <c r="AR161" s="136" t="s">
        <v>165</v>
      </c>
      <c r="AT161" s="136" t="s">
        <v>160</v>
      </c>
      <c r="AU161" s="136" t="s">
        <v>86</v>
      </c>
      <c r="AY161" s="18" t="s">
        <v>158</v>
      </c>
      <c r="BE161" s="137">
        <f>IF(N161="základní",J161,0)</f>
        <v>0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8" t="s">
        <v>84</v>
      </c>
      <c r="BK161" s="137">
        <f>ROUND(I161*H161,2)</f>
        <v>0</v>
      </c>
      <c r="BL161" s="18" t="s">
        <v>165</v>
      </c>
      <c r="BM161" s="136" t="s">
        <v>251</v>
      </c>
    </row>
    <row r="162" spans="2:65" s="1" customFormat="1" ht="19.5">
      <c r="B162" s="33"/>
      <c r="D162" s="138" t="s">
        <v>167</v>
      </c>
      <c r="F162" s="139" t="s">
        <v>252</v>
      </c>
      <c r="I162" s="140"/>
      <c r="L162" s="33"/>
      <c r="M162" s="141"/>
      <c r="T162" s="54"/>
      <c r="AT162" s="18" t="s">
        <v>167</v>
      </c>
      <c r="AU162" s="18" t="s">
        <v>86</v>
      </c>
    </row>
    <row r="163" spans="2:65" s="1" customFormat="1" ht="11.25">
      <c r="B163" s="33"/>
      <c r="D163" s="142" t="s">
        <v>169</v>
      </c>
      <c r="F163" s="143" t="s">
        <v>253</v>
      </c>
      <c r="I163" s="140"/>
      <c r="L163" s="33"/>
      <c r="M163" s="141"/>
      <c r="T163" s="54"/>
      <c r="AT163" s="18" t="s">
        <v>169</v>
      </c>
      <c r="AU163" s="18" t="s">
        <v>86</v>
      </c>
    </row>
    <row r="164" spans="2:65" s="12" customFormat="1" ht="11.25">
      <c r="B164" s="144"/>
      <c r="D164" s="138" t="s">
        <v>171</v>
      </c>
      <c r="E164" s="145" t="s">
        <v>19</v>
      </c>
      <c r="F164" s="146" t="s">
        <v>254</v>
      </c>
      <c r="H164" s="147">
        <v>17.632000000000001</v>
      </c>
      <c r="I164" s="148"/>
      <c r="L164" s="144"/>
      <c r="M164" s="149"/>
      <c r="T164" s="150"/>
      <c r="AT164" s="145" t="s">
        <v>171</v>
      </c>
      <c r="AU164" s="145" t="s">
        <v>86</v>
      </c>
      <c r="AV164" s="12" t="s">
        <v>86</v>
      </c>
      <c r="AW164" s="12" t="s">
        <v>37</v>
      </c>
      <c r="AX164" s="12" t="s">
        <v>84</v>
      </c>
      <c r="AY164" s="145" t="s">
        <v>158</v>
      </c>
    </row>
    <row r="165" spans="2:65" s="1" customFormat="1" ht="21.75" customHeight="1">
      <c r="B165" s="33"/>
      <c r="C165" s="125" t="s">
        <v>255</v>
      </c>
      <c r="D165" s="125" t="s">
        <v>160</v>
      </c>
      <c r="E165" s="126" t="s">
        <v>256</v>
      </c>
      <c r="F165" s="127" t="s">
        <v>257</v>
      </c>
      <c r="G165" s="128" t="s">
        <v>103</v>
      </c>
      <c r="H165" s="129">
        <v>51.588999999999999</v>
      </c>
      <c r="I165" s="130"/>
      <c r="J165" s="131">
        <f>ROUND(I165*H165,2)</f>
        <v>0</v>
      </c>
      <c r="K165" s="127" t="s">
        <v>164</v>
      </c>
      <c r="L165" s="33"/>
      <c r="M165" s="132" t="s">
        <v>19</v>
      </c>
      <c r="N165" s="133" t="s">
        <v>47</v>
      </c>
      <c r="P165" s="134">
        <f>O165*H165</f>
        <v>0</v>
      </c>
      <c r="Q165" s="134">
        <v>0</v>
      </c>
      <c r="R165" s="134">
        <f>Q165*H165</f>
        <v>0</v>
      </c>
      <c r="S165" s="134">
        <v>0</v>
      </c>
      <c r="T165" s="135">
        <f>S165*H165</f>
        <v>0</v>
      </c>
      <c r="AR165" s="136" t="s">
        <v>165</v>
      </c>
      <c r="AT165" s="136" t="s">
        <v>160</v>
      </c>
      <c r="AU165" s="136" t="s">
        <v>86</v>
      </c>
      <c r="AY165" s="18" t="s">
        <v>158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8" t="s">
        <v>84</v>
      </c>
      <c r="BK165" s="137">
        <f>ROUND(I165*H165,2)</f>
        <v>0</v>
      </c>
      <c r="BL165" s="18" t="s">
        <v>165</v>
      </c>
      <c r="BM165" s="136" t="s">
        <v>258</v>
      </c>
    </row>
    <row r="166" spans="2:65" s="1" customFormat="1" ht="19.5">
      <c r="B166" s="33"/>
      <c r="D166" s="138" t="s">
        <v>167</v>
      </c>
      <c r="F166" s="139" t="s">
        <v>259</v>
      </c>
      <c r="I166" s="140"/>
      <c r="L166" s="33"/>
      <c r="M166" s="141"/>
      <c r="T166" s="54"/>
      <c r="AT166" s="18" t="s">
        <v>167</v>
      </c>
      <c r="AU166" s="18" t="s">
        <v>86</v>
      </c>
    </row>
    <row r="167" spans="2:65" s="1" customFormat="1" ht="11.25">
      <c r="B167" s="33"/>
      <c r="D167" s="142" t="s">
        <v>169</v>
      </c>
      <c r="F167" s="143" t="s">
        <v>260</v>
      </c>
      <c r="I167" s="140"/>
      <c r="L167" s="33"/>
      <c r="M167" s="141"/>
      <c r="T167" s="54"/>
      <c r="AT167" s="18" t="s">
        <v>169</v>
      </c>
      <c r="AU167" s="18" t="s">
        <v>86</v>
      </c>
    </row>
    <row r="168" spans="2:65" s="13" customFormat="1" ht="11.25">
      <c r="B168" s="151"/>
      <c r="D168" s="138" t="s">
        <v>171</v>
      </c>
      <c r="E168" s="152" t="s">
        <v>19</v>
      </c>
      <c r="F168" s="153" t="s">
        <v>127</v>
      </c>
      <c r="H168" s="152" t="s">
        <v>19</v>
      </c>
      <c r="I168" s="154"/>
      <c r="L168" s="151"/>
      <c r="M168" s="155"/>
      <c r="T168" s="156"/>
      <c r="AT168" s="152" t="s">
        <v>171</v>
      </c>
      <c r="AU168" s="152" t="s">
        <v>86</v>
      </c>
      <c r="AV168" s="13" t="s">
        <v>84</v>
      </c>
      <c r="AW168" s="13" t="s">
        <v>37</v>
      </c>
      <c r="AX168" s="13" t="s">
        <v>76</v>
      </c>
      <c r="AY168" s="152" t="s">
        <v>158</v>
      </c>
    </row>
    <row r="169" spans="2:65" s="12" customFormat="1" ht="11.25">
      <c r="B169" s="144"/>
      <c r="D169" s="138" t="s">
        <v>171</v>
      </c>
      <c r="E169" s="145" t="s">
        <v>19</v>
      </c>
      <c r="F169" s="146" t="s">
        <v>105</v>
      </c>
      <c r="H169" s="147">
        <v>60.405000000000001</v>
      </c>
      <c r="I169" s="148"/>
      <c r="L169" s="144"/>
      <c r="M169" s="149"/>
      <c r="T169" s="150"/>
      <c r="AT169" s="145" t="s">
        <v>171</v>
      </c>
      <c r="AU169" s="145" t="s">
        <v>86</v>
      </c>
      <c r="AV169" s="12" t="s">
        <v>86</v>
      </c>
      <c r="AW169" s="12" t="s">
        <v>37</v>
      </c>
      <c r="AX169" s="12" t="s">
        <v>76</v>
      </c>
      <c r="AY169" s="145" t="s">
        <v>158</v>
      </c>
    </row>
    <row r="170" spans="2:65" s="12" customFormat="1" ht="11.25">
      <c r="B170" s="144"/>
      <c r="D170" s="138" t="s">
        <v>171</v>
      </c>
      <c r="E170" s="145" t="s">
        <v>19</v>
      </c>
      <c r="F170" s="146" t="s">
        <v>261</v>
      </c>
      <c r="H170" s="147">
        <v>-8.8160000000000007</v>
      </c>
      <c r="I170" s="148"/>
      <c r="L170" s="144"/>
      <c r="M170" s="149"/>
      <c r="T170" s="150"/>
      <c r="AT170" s="145" t="s">
        <v>171</v>
      </c>
      <c r="AU170" s="145" t="s">
        <v>86</v>
      </c>
      <c r="AV170" s="12" t="s">
        <v>86</v>
      </c>
      <c r="AW170" s="12" t="s">
        <v>37</v>
      </c>
      <c r="AX170" s="12" t="s">
        <v>76</v>
      </c>
      <c r="AY170" s="145" t="s">
        <v>158</v>
      </c>
    </row>
    <row r="171" spans="2:65" s="14" customFormat="1" ht="11.25">
      <c r="B171" s="157"/>
      <c r="D171" s="138" t="s">
        <v>171</v>
      </c>
      <c r="E171" s="158" t="s">
        <v>126</v>
      </c>
      <c r="F171" s="159" t="s">
        <v>189</v>
      </c>
      <c r="H171" s="160">
        <v>51.588999999999999</v>
      </c>
      <c r="I171" s="161"/>
      <c r="L171" s="157"/>
      <c r="M171" s="162"/>
      <c r="T171" s="163"/>
      <c r="AT171" s="158" t="s">
        <v>171</v>
      </c>
      <c r="AU171" s="158" t="s">
        <v>86</v>
      </c>
      <c r="AV171" s="14" t="s">
        <v>165</v>
      </c>
      <c r="AW171" s="14" t="s">
        <v>37</v>
      </c>
      <c r="AX171" s="14" t="s">
        <v>84</v>
      </c>
      <c r="AY171" s="158" t="s">
        <v>158</v>
      </c>
    </row>
    <row r="172" spans="2:65" s="1" customFormat="1" ht="24.2" customHeight="1">
      <c r="B172" s="33"/>
      <c r="C172" s="125" t="s">
        <v>8</v>
      </c>
      <c r="D172" s="125" t="s">
        <v>160</v>
      </c>
      <c r="E172" s="126" t="s">
        <v>262</v>
      </c>
      <c r="F172" s="127" t="s">
        <v>263</v>
      </c>
      <c r="G172" s="128" t="s">
        <v>103</v>
      </c>
      <c r="H172" s="129">
        <v>515.89</v>
      </c>
      <c r="I172" s="130"/>
      <c r="J172" s="131">
        <f>ROUND(I172*H172,2)</f>
        <v>0</v>
      </c>
      <c r="K172" s="127" t="s">
        <v>164</v>
      </c>
      <c r="L172" s="33"/>
      <c r="M172" s="132" t="s">
        <v>19</v>
      </c>
      <c r="N172" s="133" t="s">
        <v>47</v>
      </c>
      <c r="P172" s="134">
        <f>O172*H172</f>
        <v>0</v>
      </c>
      <c r="Q172" s="134">
        <v>0</v>
      </c>
      <c r="R172" s="134">
        <f>Q172*H172</f>
        <v>0</v>
      </c>
      <c r="S172" s="134">
        <v>0</v>
      </c>
      <c r="T172" s="135">
        <f>S172*H172</f>
        <v>0</v>
      </c>
      <c r="AR172" s="136" t="s">
        <v>165</v>
      </c>
      <c r="AT172" s="136" t="s">
        <v>160</v>
      </c>
      <c r="AU172" s="136" t="s">
        <v>86</v>
      </c>
      <c r="AY172" s="18" t="s">
        <v>158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8" t="s">
        <v>84</v>
      </c>
      <c r="BK172" s="137">
        <f>ROUND(I172*H172,2)</f>
        <v>0</v>
      </c>
      <c r="BL172" s="18" t="s">
        <v>165</v>
      </c>
      <c r="BM172" s="136" t="s">
        <v>264</v>
      </c>
    </row>
    <row r="173" spans="2:65" s="1" customFormat="1" ht="19.5">
      <c r="B173" s="33"/>
      <c r="D173" s="138" t="s">
        <v>167</v>
      </c>
      <c r="F173" s="139" t="s">
        <v>265</v>
      </c>
      <c r="I173" s="140"/>
      <c r="L173" s="33"/>
      <c r="M173" s="141"/>
      <c r="T173" s="54"/>
      <c r="AT173" s="18" t="s">
        <v>167</v>
      </c>
      <c r="AU173" s="18" t="s">
        <v>86</v>
      </c>
    </row>
    <row r="174" spans="2:65" s="1" customFormat="1" ht="11.25">
      <c r="B174" s="33"/>
      <c r="D174" s="142" t="s">
        <v>169</v>
      </c>
      <c r="F174" s="143" t="s">
        <v>266</v>
      </c>
      <c r="I174" s="140"/>
      <c r="L174" s="33"/>
      <c r="M174" s="141"/>
      <c r="T174" s="54"/>
      <c r="AT174" s="18" t="s">
        <v>169</v>
      </c>
      <c r="AU174" s="18" t="s">
        <v>86</v>
      </c>
    </row>
    <row r="175" spans="2:65" s="12" customFormat="1" ht="11.25">
      <c r="B175" s="144"/>
      <c r="D175" s="138" t="s">
        <v>171</v>
      </c>
      <c r="E175" s="145" t="s">
        <v>19</v>
      </c>
      <c r="F175" s="146" t="s">
        <v>267</v>
      </c>
      <c r="H175" s="147">
        <v>515.89</v>
      </c>
      <c r="I175" s="148"/>
      <c r="L175" s="144"/>
      <c r="M175" s="149"/>
      <c r="T175" s="150"/>
      <c r="AT175" s="145" t="s">
        <v>171</v>
      </c>
      <c r="AU175" s="145" t="s">
        <v>86</v>
      </c>
      <c r="AV175" s="12" t="s">
        <v>86</v>
      </c>
      <c r="AW175" s="12" t="s">
        <v>37</v>
      </c>
      <c r="AX175" s="12" t="s">
        <v>84</v>
      </c>
      <c r="AY175" s="145" t="s">
        <v>158</v>
      </c>
    </row>
    <row r="176" spans="2:65" s="1" customFormat="1" ht="16.5" customHeight="1">
      <c r="B176" s="33"/>
      <c r="C176" s="125" t="s">
        <v>268</v>
      </c>
      <c r="D176" s="125" t="s">
        <v>160</v>
      </c>
      <c r="E176" s="126" t="s">
        <v>269</v>
      </c>
      <c r="F176" s="127" t="s">
        <v>270</v>
      </c>
      <c r="G176" s="128" t="s">
        <v>103</v>
      </c>
      <c r="H176" s="129">
        <v>8.8160000000000007</v>
      </c>
      <c r="I176" s="130"/>
      <c r="J176" s="131">
        <f>ROUND(I176*H176,2)</f>
        <v>0</v>
      </c>
      <c r="K176" s="127" t="s">
        <v>164</v>
      </c>
      <c r="L176" s="33"/>
      <c r="M176" s="132" t="s">
        <v>19</v>
      </c>
      <c r="N176" s="133" t="s">
        <v>47</v>
      </c>
      <c r="P176" s="134">
        <f>O176*H176</f>
        <v>0</v>
      </c>
      <c r="Q176" s="134">
        <v>0</v>
      </c>
      <c r="R176" s="134">
        <f>Q176*H176</f>
        <v>0</v>
      </c>
      <c r="S176" s="134">
        <v>0</v>
      </c>
      <c r="T176" s="135">
        <f>S176*H176</f>
        <v>0</v>
      </c>
      <c r="AR176" s="136" t="s">
        <v>165</v>
      </c>
      <c r="AT176" s="136" t="s">
        <v>160</v>
      </c>
      <c r="AU176" s="136" t="s">
        <v>86</v>
      </c>
      <c r="AY176" s="18" t="s">
        <v>158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8" t="s">
        <v>84</v>
      </c>
      <c r="BK176" s="137">
        <f>ROUND(I176*H176,2)</f>
        <v>0</v>
      </c>
      <c r="BL176" s="18" t="s">
        <v>165</v>
      </c>
      <c r="BM176" s="136" t="s">
        <v>271</v>
      </c>
    </row>
    <row r="177" spans="2:65" s="1" customFormat="1" ht="19.5">
      <c r="B177" s="33"/>
      <c r="D177" s="138" t="s">
        <v>167</v>
      </c>
      <c r="F177" s="139" t="s">
        <v>272</v>
      </c>
      <c r="I177" s="140"/>
      <c r="L177" s="33"/>
      <c r="M177" s="141"/>
      <c r="T177" s="54"/>
      <c r="AT177" s="18" t="s">
        <v>167</v>
      </c>
      <c r="AU177" s="18" t="s">
        <v>86</v>
      </c>
    </row>
    <row r="178" spans="2:65" s="1" customFormat="1" ht="11.25">
      <c r="B178" s="33"/>
      <c r="D178" s="142" t="s">
        <v>169</v>
      </c>
      <c r="F178" s="143" t="s">
        <v>273</v>
      </c>
      <c r="I178" s="140"/>
      <c r="L178" s="33"/>
      <c r="M178" s="141"/>
      <c r="T178" s="54"/>
      <c r="AT178" s="18" t="s">
        <v>169</v>
      </c>
      <c r="AU178" s="18" t="s">
        <v>86</v>
      </c>
    </row>
    <row r="179" spans="2:65" s="12" customFormat="1" ht="11.25">
      <c r="B179" s="144"/>
      <c r="D179" s="138" t="s">
        <v>171</v>
      </c>
      <c r="E179" s="145" t="s">
        <v>19</v>
      </c>
      <c r="F179" s="146" t="s">
        <v>274</v>
      </c>
      <c r="H179" s="147">
        <v>8.8160000000000007</v>
      </c>
      <c r="I179" s="148"/>
      <c r="L179" s="144"/>
      <c r="M179" s="149"/>
      <c r="T179" s="150"/>
      <c r="AT179" s="145" t="s">
        <v>171</v>
      </c>
      <c r="AU179" s="145" t="s">
        <v>86</v>
      </c>
      <c r="AV179" s="12" t="s">
        <v>86</v>
      </c>
      <c r="AW179" s="12" t="s">
        <v>37</v>
      </c>
      <c r="AX179" s="12" t="s">
        <v>84</v>
      </c>
      <c r="AY179" s="145" t="s">
        <v>158</v>
      </c>
    </row>
    <row r="180" spans="2:65" s="1" customFormat="1" ht="16.5" customHeight="1">
      <c r="B180" s="33"/>
      <c r="C180" s="125" t="s">
        <v>275</v>
      </c>
      <c r="D180" s="125" t="s">
        <v>160</v>
      </c>
      <c r="E180" s="126" t="s">
        <v>276</v>
      </c>
      <c r="F180" s="127" t="s">
        <v>277</v>
      </c>
      <c r="G180" s="128" t="s">
        <v>278</v>
      </c>
      <c r="H180" s="129">
        <v>1</v>
      </c>
      <c r="I180" s="130"/>
      <c r="J180" s="131">
        <f>ROUND(I180*H180,2)</f>
        <v>0</v>
      </c>
      <c r="K180" s="127" t="s">
        <v>19</v>
      </c>
      <c r="L180" s="33"/>
      <c r="M180" s="132" t="s">
        <v>19</v>
      </c>
      <c r="N180" s="133" t="s">
        <v>47</v>
      </c>
      <c r="P180" s="134">
        <f>O180*H180</f>
        <v>0</v>
      </c>
      <c r="Q180" s="134">
        <v>0</v>
      </c>
      <c r="R180" s="134">
        <f>Q180*H180</f>
        <v>0</v>
      </c>
      <c r="S180" s="134">
        <v>0</v>
      </c>
      <c r="T180" s="135">
        <f>S180*H180</f>
        <v>0</v>
      </c>
      <c r="AR180" s="136" t="s">
        <v>165</v>
      </c>
      <c r="AT180" s="136" t="s">
        <v>160</v>
      </c>
      <c r="AU180" s="136" t="s">
        <v>86</v>
      </c>
      <c r="AY180" s="18" t="s">
        <v>158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8" t="s">
        <v>84</v>
      </c>
      <c r="BK180" s="137">
        <f>ROUND(I180*H180,2)</f>
        <v>0</v>
      </c>
      <c r="BL180" s="18" t="s">
        <v>165</v>
      </c>
      <c r="BM180" s="136" t="s">
        <v>279</v>
      </c>
    </row>
    <row r="181" spans="2:65" s="1" customFormat="1" ht="11.25">
      <c r="B181" s="33"/>
      <c r="D181" s="138" t="s">
        <v>167</v>
      </c>
      <c r="F181" s="139" t="s">
        <v>277</v>
      </c>
      <c r="I181" s="140"/>
      <c r="L181" s="33"/>
      <c r="M181" s="141"/>
      <c r="T181" s="54"/>
      <c r="AT181" s="18" t="s">
        <v>167</v>
      </c>
      <c r="AU181" s="18" t="s">
        <v>86</v>
      </c>
    </row>
    <row r="182" spans="2:65" s="1" customFormat="1" ht="16.5" customHeight="1">
      <c r="B182" s="33"/>
      <c r="C182" s="125" t="s">
        <v>280</v>
      </c>
      <c r="D182" s="125" t="s">
        <v>160</v>
      </c>
      <c r="E182" s="126" t="s">
        <v>281</v>
      </c>
      <c r="F182" s="127" t="s">
        <v>282</v>
      </c>
      <c r="G182" s="128" t="s">
        <v>92</v>
      </c>
      <c r="H182" s="129">
        <v>98.019000000000005</v>
      </c>
      <c r="I182" s="130"/>
      <c r="J182" s="131">
        <f>ROUND(I182*H182,2)</f>
        <v>0</v>
      </c>
      <c r="K182" s="127" t="s">
        <v>164</v>
      </c>
      <c r="L182" s="33"/>
      <c r="M182" s="132" t="s">
        <v>19</v>
      </c>
      <c r="N182" s="133" t="s">
        <v>47</v>
      </c>
      <c r="P182" s="134">
        <f>O182*H182</f>
        <v>0</v>
      </c>
      <c r="Q182" s="134">
        <v>0</v>
      </c>
      <c r="R182" s="134">
        <f>Q182*H182</f>
        <v>0</v>
      </c>
      <c r="S182" s="134">
        <v>0</v>
      </c>
      <c r="T182" s="135">
        <f>S182*H182</f>
        <v>0</v>
      </c>
      <c r="AR182" s="136" t="s">
        <v>165</v>
      </c>
      <c r="AT182" s="136" t="s">
        <v>160</v>
      </c>
      <c r="AU182" s="136" t="s">
        <v>86</v>
      </c>
      <c r="AY182" s="18" t="s">
        <v>158</v>
      </c>
      <c r="BE182" s="137">
        <f>IF(N182="základní",J182,0)</f>
        <v>0</v>
      </c>
      <c r="BF182" s="137">
        <f>IF(N182="snížená",J182,0)</f>
        <v>0</v>
      </c>
      <c r="BG182" s="137">
        <f>IF(N182="zákl. přenesená",J182,0)</f>
        <v>0</v>
      </c>
      <c r="BH182" s="137">
        <f>IF(N182="sníž. přenesená",J182,0)</f>
        <v>0</v>
      </c>
      <c r="BI182" s="137">
        <f>IF(N182="nulová",J182,0)</f>
        <v>0</v>
      </c>
      <c r="BJ182" s="18" t="s">
        <v>84</v>
      </c>
      <c r="BK182" s="137">
        <f>ROUND(I182*H182,2)</f>
        <v>0</v>
      </c>
      <c r="BL182" s="18" t="s">
        <v>165</v>
      </c>
      <c r="BM182" s="136" t="s">
        <v>283</v>
      </c>
    </row>
    <row r="183" spans="2:65" s="1" customFormat="1" ht="19.5">
      <c r="B183" s="33"/>
      <c r="D183" s="138" t="s">
        <v>167</v>
      </c>
      <c r="F183" s="139" t="s">
        <v>284</v>
      </c>
      <c r="I183" s="140"/>
      <c r="L183" s="33"/>
      <c r="M183" s="141"/>
      <c r="T183" s="54"/>
      <c r="AT183" s="18" t="s">
        <v>167</v>
      </c>
      <c r="AU183" s="18" t="s">
        <v>86</v>
      </c>
    </row>
    <row r="184" spans="2:65" s="1" customFormat="1" ht="11.25">
      <c r="B184" s="33"/>
      <c r="D184" s="142" t="s">
        <v>169</v>
      </c>
      <c r="F184" s="143" t="s">
        <v>285</v>
      </c>
      <c r="I184" s="140"/>
      <c r="L184" s="33"/>
      <c r="M184" s="141"/>
      <c r="T184" s="54"/>
      <c r="AT184" s="18" t="s">
        <v>169</v>
      </c>
      <c r="AU184" s="18" t="s">
        <v>86</v>
      </c>
    </row>
    <row r="185" spans="2:65" s="12" customFormat="1" ht="11.25">
      <c r="B185" s="144"/>
      <c r="D185" s="138" t="s">
        <v>171</v>
      </c>
      <c r="E185" s="145" t="s">
        <v>19</v>
      </c>
      <c r="F185" s="146" t="s">
        <v>286</v>
      </c>
      <c r="H185" s="147">
        <v>98.019000000000005</v>
      </c>
      <c r="I185" s="148"/>
      <c r="L185" s="144"/>
      <c r="M185" s="149"/>
      <c r="T185" s="150"/>
      <c r="AT185" s="145" t="s">
        <v>171</v>
      </c>
      <c r="AU185" s="145" t="s">
        <v>86</v>
      </c>
      <c r="AV185" s="12" t="s">
        <v>86</v>
      </c>
      <c r="AW185" s="12" t="s">
        <v>37</v>
      </c>
      <c r="AX185" s="12" t="s">
        <v>84</v>
      </c>
      <c r="AY185" s="145" t="s">
        <v>158</v>
      </c>
    </row>
    <row r="186" spans="2:65" s="1" customFormat="1" ht="16.5" customHeight="1">
      <c r="B186" s="33"/>
      <c r="C186" s="125" t="s">
        <v>287</v>
      </c>
      <c r="D186" s="125" t="s">
        <v>160</v>
      </c>
      <c r="E186" s="126" t="s">
        <v>288</v>
      </c>
      <c r="F186" s="127" t="s">
        <v>289</v>
      </c>
      <c r="G186" s="128" t="s">
        <v>103</v>
      </c>
      <c r="H186" s="129">
        <v>8.8160000000000007</v>
      </c>
      <c r="I186" s="130"/>
      <c r="J186" s="131">
        <f>ROUND(I186*H186,2)</f>
        <v>0</v>
      </c>
      <c r="K186" s="127" t="s">
        <v>164</v>
      </c>
      <c r="L186" s="33"/>
      <c r="M186" s="132" t="s">
        <v>19</v>
      </c>
      <c r="N186" s="133" t="s">
        <v>47</v>
      </c>
      <c r="P186" s="134">
        <f>O186*H186</f>
        <v>0</v>
      </c>
      <c r="Q186" s="134">
        <v>0</v>
      </c>
      <c r="R186" s="134">
        <f>Q186*H186</f>
        <v>0</v>
      </c>
      <c r="S186" s="134">
        <v>0</v>
      </c>
      <c r="T186" s="135">
        <f>S186*H186</f>
        <v>0</v>
      </c>
      <c r="AR186" s="136" t="s">
        <v>165</v>
      </c>
      <c r="AT186" s="136" t="s">
        <v>160</v>
      </c>
      <c r="AU186" s="136" t="s">
        <v>86</v>
      </c>
      <c r="AY186" s="18" t="s">
        <v>158</v>
      </c>
      <c r="BE186" s="137">
        <f>IF(N186="základní",J186,0)</f>
        <v>0</v>
      </c>
      <c r="BF186" s="137">
        <f>IF(N186="snížená",J186,0)</f>
        <v>0</v>
      </c>
      <c r="BG186" s="137">
        <f>IF(N186="zákl. přenesená",J186,0)</f>
        <v>0</v>
      </c>
      <c r="BH186" s="137">
        <f>IF(N186="sníž. přenesená",J186,0)</f>
        <v>0</v>
      </c>
      <c r="BI186" s="137">
        <f>IF(N186="nulová",J186,0)</f>
        <v>0</v>
      </c>
      <c r="BJ186" s="18" t="s">
        <v>84</v>
      </c>
      <c r="BK186" s="137">
        <f>ROUND(I186*H186,2)</f>
        <v>0</v>
      </c>
      <c r="BL186" s="18" t="s">
        <v>165</v>
      </c>
      <c r="BM186" s="136" t="s">
        <v>290</v>
      </c>
    </row>
    <row r="187" spans="2:65" s="1" customFormat="1" ht="11.25">
      <c r="B187" s="33"/>
      <c r="D187" s="138" t="s">
        <v>167</v>
      </c>
      <c r="F187" s="139" t="s">
        <v>291</v>
      </c>
      <c r="I187" s="140"/>
      <c r="L187" s="33"/>
      <c r="M187" s="141"/>
      <c r="T187" s="54"/>
      <c r="AT187" s="18" t="s">
        <v>167</v>
      </c>
      <c r="AU187" s="18" t="s">
        <v>86</v>
      </c>
    </row>
    <row r="188" spans="2:65" s="1" customFormat="1" ht="11.25">
      <c r="B188" s="33"/>
      <c r="D188" s="142" t="s">
        <v>169</v>
      </c>
      <c r="F188" s="143" t="s">
        <v>292</v>
      </c>
      <c r="I188" s="140"/>
      <c r="L188" s="33"/>
      <c r="M188" s="141"/>
      <c r="T188" s="54"/>
      <c r="AT188" s="18" t="s">
        <v>169</v>
      </c>
      <c r="AU188" s="18" t="s">
        <v>86</v>
      </c>
    </row>
    <row r="189" spans="2:65" s="12" customFormat="1" ht="11.25">
      <c r="B189" s="144"/>
      <c r="D189" s="138" t="s">
        <v>171</v>
      </c>
      <c r="E189" s="145" t="s">
        <v>19</v>
      </c>
      <c r="F189" s="146" t="s">
        <v>293</v>
      </c>
      <c r="H189" s="147">
        <v>8.8160000000000007</v>
      </c>
      <c r="I189" s="148"/>
      <c r="L189" s="144"/>
      <c r="M189" s="149"/>
      <c r="T189" s="150"/>
      <c r="AT189" s="145" t="s">
        <v>171</v>
      </c>
      <c r="AU189" s="145" t="s">
        <v>86</v>
      </c>
      <c r="AV189" s="12" t="s">
        <v>86</v>
      </c>
      <c r="AW189" s="12" t="s">
        <v>37</v>
      </c>
      <c r="AX189" s="12" t="s">
        <v>84</v>
      </c>
      <c r="AY189" s="145" t="s">
        <v>158</v>
      </c>
    </row>
    <row r="190" spans="2:65" s="1" customFormat="1" ht="16.5" customHeight="1">
      <c r="B190" s="33"/>
      <c r="C190" s="125" t="s">
        <v>294</v>
      </c>
      <c r="D190" s="125" t="s">
        <v>160</v>
      </c>
      <c r="E190" s="126" t="s">
        <v>295</v>
      </c>
      <c r="F190" s="127" t="s">
        <v>296</v>
      </c>
      <c r="G190" s="128" t="s">
        <v>103</v>
      </c>
      <c r="H190" s="129">
        <v>8.8160000000000007</v>
      </c>
      <c r="I190" s="130"/>
      <c r="J190" s="131">
        <f>ROUND(I190*H190,2)</f>
        <v>0</v>
      </c>
      <c r="K190" s="127" t="s">
        <v>164</v>
      </c>
      <c r="L190" s="33"/>
      <c r="M190" s="132" t="s">
        <v>19</v>
      </c>
      <c r="N190" s="133" t="s">
        <v>47</v>
      </c>
      <c r="P190" s="134">
        <f>O190*H190</f>
        <v>0</v>
      </c>
      <c r="Q190" s="134">
        <v>0</v>
      </c>
      <c r="R190" s="134">
        <f>Q190*H190</f>
        <v>0</v>
      </c>
      <c r="S190" s="134">
        <v>0</v>
      </c>
      <c r="T190" s="135">
        <f>S190*H190</f>
        <v>0</v>
      </c>
      <c r="AR190" s="136" t="s">
        <v>165</v>
      </c>
      <c r="AT190" s="136" t="s">
        <v>160</v>
      </c>
      <c r="AU190" s="136" t="s">
        <v>86</v>
      </c>
      <c r="AY190" s="18" t="s">
        <v>158</v>
      </c>
      <c r="BE190" s="137">
        <f>IF(N190="základní",J190,0)</f>
        <v>0</v>
      </c>
      <c r="BF190" s="137">
        <f>IF(N190="snížená",J190,0)</f>
        <v>0</v>
      </c>
      <c r="BG190" s="137">
        <f>IF(N190="zákl. přenesená",J190,0)</f>
        <v>0</v>
      </c>
      <c r="BH190" s="137">
        <f>IF(N190="sníž. přenesená",J190,0)</f>
        <v>0</v>
      </c>
      <c r="BI190" s="137">
        <f>IF(N190="nulová",J190,0)</f>
        <v>0</v>
      </c>
      <c r="BJ190" s="18" t="s">
        <v>84</v>
      </c>
      <c r="BK190" s="137">
        <f>ROUND(I190*H190,2)</f>
        <v>0</v>
      </c>
      <c r="BL190" s="18" t="s">
        <v>165</v>
      </c>
      <c r="BM190" s="136" t="s">
        <v>297</v>
      </c>
    </row>
    <row r="191" spans="2:65" s="1" customFormat="1" ht="19.5">
      <c r="B191" s="33"/>
      <c r="D191" s="138" t="s">
        <v>167</v>
      </c>
      <c r="F191" s="139" t="s">
        <v>298</v>
      </c>
      <c r="I191" s="140"/>
      <c r="L191" s="33"/>
      <c r="M191" s="141"/>
      <c r="T191" s="54"/>
      <c r="AT191" s="18" t="s">
        <v>167</v>
      </c>
      <c r="AU191" s="18" t="s">
        <v>86</v>
      </c>
    </row>
    <row r="192" spans="2:65" s="1" customFormat="1" ht="11.25">
      <c r="B192" s="33"/>
      <c r="D192" s="142" t="s">
        <v>169</v>
      </c>
      <c r="F192" s="143" t="s">
        <v>299</v>
      </c>
      <c r="I192" s="140"/>
      <c r="L192" s="33"/>
      <c r="M192" s="141"/>
      <c r="T192" s="54"/>
      <c r="AT192" s="18" t="s">
        <v>169</v>
      </c>
      <c r="AU192" s="18" t="s">
        <v>86</v>
      </c>
    </row>
    <row r="193" spans="2:65" s="1" customFormat="1" ht="29.25">
      <c r="B193" s="33"/>
      <c r="D193" s="138" t="s">
        <v>300</v>
      </c>
      <c r="F193" s="171" t="s">
        <v>301</v>
      </c>
      <c r="I193" s="140"/>
      <c r="L193" s="33"/>
      <c r="M193" s="141"/>
      <c r="T193" s="54"/>
      <c r="AT193" s="18" t="s">
        <v>300</v>
      </c>
      <c r="AU193" s="18" t="s">
        <v>86</v>
      </c>
    </row>
    <row r="194" spans="2:65" s="13" customFormat="1" ht="11.25">
      <c r="B194" s="151"/>
      <c r="D194" s="138" t="s">
        <v>171</v>
      </c>
      <c r="E194" s="152" t="s">
        <v>19</v>
      </c>
      <c r="F194" s="153" t="s">
        <v>185</v>
      </c>
      <c r="H194" s="152" t="s">
        <v>19</v>
      </c>
      <c r="I194" s="154"/>
      <c r="L194" s="151"/>
      <c r="M194" s="155"/>
      <c r="T194" s="156"/>
      <c r="AT194" s="152" t="s">
        <v>171</v>
      </c>
      <c r="AU194" s="152" t="s">
        <v>86</v>
      </c>
      <c r="AV194" s="13" t="s">
        <v>84</v>
      </c>
      <c r="AW194" s="13" t="s">
        <v>37</v>
      </c>
      <c r="AX194" s="13" t="s">
        <v>76</v>
      </c>
      <c r="AY194" s="152" t="s">
        <v>158</v>
      </c>
    </row>
    <row r="195" spans="2:65" s="13" customFormat="1" ht="11.25">
      <c r="B195" s="151"/>
      <c r="D195" s="138" t="s">
        <v>171</v>
      </c>
      <c r="E195" s="152" t="s">
        <v>19</v>
      </c>
      <c r="F195" s="153" t="s">
        <v>186</v>
      </c>
      <c r="H195" s="152" t="s">
        <v>19</v>
      </c>
      <c r="I195" s="154"/>
      <c r="L195" s="151"/>
      <c r="M195" s="155"/>
      <c r="T195" s="156"/>
      <c r="AT195" s="152" t="s">
        <v>171</v>
      </c>
      <c r="AU195" s="152" t="s">
        <v>86</v>
      </c>
      <c r="AV195" s="13" t="s">
        <v>84</v>
      </c>
      <c r="AW195" s="13" t="s">
        <v>37</v>
      </c>
      <c r="AX195" s="13" t="s">
        <v>76</v>
      </c>
      <c r="AY195" s="152" t="s">
        <v>158</v>
      </c>
    </row>
    <row r="196" spans="2:65" s="12" customFormat="1" ht="11.25">
      <c r="B196" s="144"/>
      <c r="D196" s="138" t="s">
        <v>171</v>
      </c>
      <c r="E196" s="145" t="s">
        <v>19</v>
      </c>
      <c r="F196" s="146" t="s">
        <v>302</v>
      </c>
      <c r="H196" s="147">
        <v>4.4710000000000001</v>
      </c>
      <c r="I196" s="148"/>
      <c r="L196" s="144"/>
      <c r="M196" s="149"/>
      <c r="T196" s="150"/>
      <c r="AT196" s="145" t="s">
        <v>171</v>
      </c>
      <c r="AU196" s="145" t="s">
        <v>86</v>
      </c>
      <c r="AV196" s="12" t="s">
        <v>86</v>
      </c>
      <c r="AW196" s="12" t="s">
        <v>37</v>
      </c>
      <c r="AX196" s="12" t="s">
        <v>76</v>
      </c>
      <c r="AY196" s="145" t="s">
        <v>158</v>
      </c>
    </row>
    <row r="197" spans="2:65" s="12" customFormat="1" ht="11.25">
      <c r="B197" s="144"/>
      <c r="D197" s="138" t="s">
        <v>171</v>
      </c>
      <c r="E197" s="145" t="s">
        <v>19</v>
      </c>
      <c r="F197" s="146" t="s">
        <v>303</v>
      </c>
      <c r="H197" s="147">
        <v>4.3449999999999998</v>
      </c>
      <c r="I197" s="148"/>
      <c r="L197" s="144"/>
      <c r="M197" s="149"/>
      <c r="T197" s="150"/>
      <c r="AT197" s="145" t="s">
        <v>171</v>
      </c>
      <c r="AU197" s="145" t="s">
        <v>86</v>
      </c>
      <c r="AV197" s="12" t="s">
        <v>86</v>
      </c>
      <c r="AW197" s="12" t="s">
        <v>37</v>
      </c>
      <c r="AX197" s="12" t="s">
        <v>76</v>
      </c>
      <c r="AY197" s="145" t="s">
        <v>158</v>
      </c>
    </row>
    <row r="198" spans="2:65" s="14" customFormat="1" ht="11.25">
      <c r="B198" s="157"/>
      <c r="D198" s="138" t="s">
        <v>171</v>
      </c>
      <c r="E198" s="158" t="s">
        <v>117</v>
      </c>
      <c r="F198" s="159" t="s">
        <v>189</v>
      </c>
      <c r="H198" s="160">
        <v>8.8160000000000007</v>
      </c>
      <c r="I198" s="161"/>
      <c r="L198" s="157"/>
      <c r="M198" s="162"/>
      <c r="T198" s="163"/>
      <c r="AT198" s="158" t="s">
        <v>171</v>
      </c>
      <c r="AU198" s="158" t="s">
        <v>86</v>
      </c>
      <c r="AV198" s="14" t="s">
        <v>165</v>
      </c>
      <c r="AW198" s="14" t="s">
        <v>37</v>
      </c>
      <c r="AX198" s="14" t="s">
        <v>84</v>
      </c>
      <c r="AY198" s="158" t="s">
        <v>158</v>
      </c>
    </row>
    <row r="199" spans="2:65" s="1" customFormat="1" ht="16.5" customHeight="1">
      <c r="B199" s="33"/>
      <c r="C199" s="125" t="s">
        <v>304</v>
      </c>
      <c r="D199" s="125" t="s">
        <v>160</v>
      </c>
      <c r="E199" s="126" t="s">
        <v>305</v>
      </c>
      <c r="F199" s="127" t="s">
        <v>306</v>
      </c>
      <c r="G199" s="128" t="s">
        <v>103</v>
      </c>
      <c r="H199" s="129">
        <v>22.692</v>
      </c>
      <c r="I199" s="130"/>
      <c r="J199" s="131">
        <f>ROUND(I199*H199,2)</f>
        <v>0</v>
      </c>
      <c r="K199" s="127" t="s">
        <v>164</v>
      </c>
      <c r="L199" s="33"/>
      <c r="M199" s="132" t="s">
        <v>19</v>
      </c>
      <c r="N199" s="133" t="s">
        <v>47</v>
      </c>
      <c r="P199" s="134">
        <f>O199*H199</f>
        <v>0</v>
      </c>
      <c r="Q199" s="134">
        <v>0</v>
      </c>
      <c r="R199" s="134">
        <f>Q199*H199</f>
        <v>0</v>
      </c>
      <c r="S199" s="134">
        <v>0</v>
      </c>
      <c r="T199" s="135">
        <f>S199*H199</f>
        <v>0</v>
      </c>
      <c r="AR199" s="136" t="s">
        <v>165</v>
      </c>
      <c r="AT199" s="136" t="s">
        <v>160</v>
      </c>
      <c r="AU199" s="136" t="s">
        <v>86</v>
      </c>
      <c r="AY199" s="18" t="s">
        <v>158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8" t="s">
        <v>84</v>
      </c>
      <c r="BK199" s="137">
        <f>ROUND(I199*H199,2)</f>
        <v>0</v>
      </c>
      <c r="BL199" s="18" t="s">
        <v>165</v>
      </c>
      <c r="BM199" s="136" t="s">
        <v>307</v>
      </c>
    </row>
    <row r="200" spans="2:65" s="1" customFormat="1" ht="19.5">
      <c r="B200" s="33"/>
      <c r="D200" s="138" t="s">
        <v>167</v>
      </c>
      <c r="F200" s="139" t="s">
        <v>298</v>
      </c>
      <c r="I200" s="140"/>
      <c r="L200" s="33"/>
      <c r="M200" s="141"/>
      <c r="T200" s="54"/>
      <c r="AT200" s="18" t="s">
        <v>167</v>
      </c>
      <c r="AU200" s="18" t="s">
        <v>86</v>
      </c>
    </row>
    <row r="201" spans="2:65" s="1" customFormat="1" ht="11.25">
      <c r="B201" s="33"/>
      <c r="D201" s="142" t="s">
        <v>169</v>
      </c>
      <c r="F201" s="143" t="s">
        <v>308</v>
      </c>
      <c r="I201" s="140"/>
      <c r="L201" s="33"/>
      <c r="M201" s="141"/>
      <c r="T201" s="54"/>
      <c r="AT201" s="18" t="s">
        <v>169</v>
      </c>
      <c r="AU201" s="18" t="s">
        <v>86</v>
      </c>
    </row>
    <row r="202" spans="2:65" s="1" customFormat="1" ht="29.25">
      <c r="B202" s="33"/>
      <c r="D202" s="138" t="s">
        <v>300</v>
      </c>
      <c r="F202" s="171" t="s">
        <v>309</v>
      </c>
      <c r="I202" s="140"/>
      <c r="L202" s="33"/>
      <c r="M202" s="141"/>
      <c r="T202" s="54"/>
      <c r="AT202" s="18" t="s">
        <v>300</v>
      </c>
      <c r="AU202" s="18" t="s">
        <v>86</v>
      </c>
    </row>
    <row r="203" spans="2:65" s="13" customFormat="1" ht="11.25">
      <c r="B203" s="151"/>
      <c r="D203" s="138" t="s">
        <v>171</v>
      </c>
      <c r="E203" s="152" t="s">
        <v>19</v>
      </c>
      <c r="F203" s="153" t="s">
        <v>185</v>
      </c>
      <c r="H203" s="152" t="s">
        <v>19</v>
      </c>
      <c r="I203" s="154"/>
      <c r="L203" s="151"/>
      <c r="M203" s="155"/>
      <c r="T203" s="156"/>
      <c r="AT203" s="152" t="s">
        <v>171</v>
      </c>
      <c r="AU203" s="152" t="s">
        <v>86</v>
      </c>
      <c r="AV203" s="13" t="s">
        <v>84</v>
      </c>
      <c r="AW203" s="13" t="s">
        <v>37</v>
      </c>
      <c r="AX203" s="13" t="s">
        <v>76</v>
      </c>
      <c r="AY203" s="152" t="s">
        <v>158</v>
      </c>
    </row>
    <row r="204" spans="2:65" s="13" customFormat="1" ht="11.25">
      <c r="B204" s="151"/>
      <c r="D204" s="138" t="s">
        <v>171</v>
      </c>
      <c r="E204" s="152" t="s">
        <v>19</v>
      </c>
      <c r="F204" s="153" t="s">
        <v>186</v>
      </c>
      <c r="H204" s="152" t="s">
        <v>19</v>
      </c>
      <c r="I204" s="154"/>
      <c r="L204" s="151"/>
      <c r="M204" s="155"/>
      <c r="T204" s="156"/>
      <c r="AT204" s="152" t="s">
        <v>171</v>
      </c>
      <c r="AU204" s="152" t="s">
        <v>86</v>
      </c>
      <c r="AV204" s="13" t="s">
        <v>84</v>
      </c>
      <c r="AW204" s="13" t="s">
        <v>37</v>
      </c>
      <c r="AX204" s="13" t="s">
        <v>76</v>
      </c>
      <c r="AY204" s="152" t="s">
        <v>158</v>
      </c>
    </row>
    <row r="205" spans="2:65" s="12" customFormat="1" ht="11.25">
      <c r="B205" s="144"/>
      <c r="D205" s="138" t="s">
        <v>171</v>
      </c>
      <c r="E205" s="145" t="s">
        <v>19</v>
      </c>
      <c r="F205" s="146" t="s">
        <v>310</v>
      </c>
      <c r="H205" s="147">
        <v>1.403</v>
      </c>
      <c r="I205" s="148"/>
      <c r="L205" s="144"/>
      <c r="M205" s="149"/>
      <c r="T205" s="150"/>
      <c r="AT205" s="145" t="s">
        <v>171</v>
      </c>
      <c r="AU205" s="145" t="s">
        <v>86</v>
      </c>
      <c r="AV205" s="12" t="s">
        <v>86</v>
      </c>
      <c r="AW205" s="12" t="s">
        <v>37</v>
      </c>
      <c r="AX205" s="12" t="s">
        <v>76</v>
      </c>
      <c r="AY205" s="145" t="s">
        <v>158</v>
      </c>
    </row>
    <row r="206" spans="2:65" s="12" customFormat="1" ht="11.25">
      <c r="B206" s="144"/>
      <c r="D206" s="138" t="s">
        <v>171</v>
      </c>
      <c r="E206" s="145" t="s">
        <v>19</v>
      </c>
      <c r="F206" s="146" t="s">
        <v>311</v>
      </c>
      <c r="H206" s="147">
        <v>11.125999999999999</v>
      </c>
      <c r="I206" s="148"/>
      <c r="L206" s="144"/>
      <c r="M206" s="149"/>
      <c r="T206" s="150"/>
      <c r="AT206" s="145" t="s">
        <v>171</v>
      </c>
      <c r="AU206" s="145" t="s">
        <v>86</v>
      </c>
      <c r="AV206" s="12" t="s">
        <v>86</v>
      </c>
      <c r="AW206" s="12" t="s">
        <v>37</v>
      </c>
      <c r="AX206" s="12" t="s">
        <v>76</v>
      </c>
      <c r="AY206" s="145" t="s">
        <v>158</v>
      </c>
    </row>
    <row r="207" spans="2:65" s="15" customFormat="1" ht="11.25">
      <c r="B207" s="164"/>
      <c r="D207" s="138" t="s">
        <v>171</v>
      </c>
      <c r="E207" s="165" t="s">
        <v>19</v>
      </c>
      <c r="F207" s="166" t="s">
        <v>207</v>
      </c>
      <c r="H207" s="167">
        <v>12.529</v>
      </c>
      <c r="I207" s="168"/>
      <c r="L207" s="164"/>
      <c r="M207" s="169"/>
      <c r="T207" s="170"/>
      <c r="AT207" s="165" t="s">
        <v>171</v>
      </c>
      <c r="AU207" s="165" t="s">
        <v>86</v>
      </c>
      <c r="AV207" s="15" t="s">
        <v>179</v>
      </c>
      <c r="AW207" s="15" t="s">
        <v>37</v>
      </c>
      <c r="AX207" s="15" t="s">
        <v>76</v>
      </c>
      <c r="AY207" s="165" t="s">
        <v>158</v>
      </c>
    </row>
    <row r="208" spans="2:65" s="13" customFormat="1" ht="11.25">
      <c r="B208" s="151"/>
      <c r="D208" s="138" t="s">
        <v>171</v>
      </c>
      <c r="E208" s="152" t="s">
        <v>19</v>
      </c>
      <c r="F208" s="153" t="s">
        <v>208</v>
      </c>
      <c r="H208" s="152" t="s">
        <v>19</v>
      </c>
      <c r="I208" s="154"/>
      <c r="L208" s="151"/>
      <c r="M208" s="155"/>
      <c r="T208" s="156"/>
      <c r="AT208" s="152" t="s">
        <v>171</v>
      </c>
      <c r="AU208" s="152" t="s">
        <v>86</v>
      </c>
      <c r="AV208" s="13" t="s">
        <v>84</v>
      </c>
      <c r="AW208" s="13" t="s">
        <v>37</v>
      </c>
      <c r="AX208" s="13" t="s">
        <v>76</v>
      </c>
      <c r="AY208" s="152" t="s">
        <v>158</v>
      </c>
    </row>
    <row r="209" spans="2:65" s="12" customFormat="1" ht="11.25">
      <c r="B209" s="144"/>
      <c r="D209" s="138" t="s">
        <v>171</v>
      </c>
      <c r="E209" s="145" t="s">
        <v>19</v>
      </c>
      <c r="F209" s="146" t="s">
        <v>312</v>
      </c>
      <c r="H209" s="147">
        <v>0.83099999999999996</v>
      </c>
      <c r="I209" s="148"/>
      <c r="L209" s="144"/>
      <c r="M209" s="149"/>
      <c r="T209" s="150"/>
      <c r="AT209" s="145" t="s">
        <v>171</v>
      </c>
      <c r="AU209" s="145" t="s">
        <v>86</v>
      </c>
      <c r="AV209" s="12" t="s">
        <v>86</v>
      </c>
      <c r="AW209" s="12" t="s">
        <v>37</v>
      </c>
      <c r="AX209" s="12" t="s">
        <v>76</v>
      </c>
      <c r="AY209" s="145" t="s">
        <v>158</v>
      </c>
    </row>
    <row r="210" spans="2:65" s="12" customFormat="1" ht="11.25">
      <c r="B210" s="144"/>
      <c r="D210" s="138" t="s">
        <v>171</v>
      </c>
      <c r="E210" s="145" t="s">
        <v>19</v>
      </c>
      <c r="F210" s="146" t="s">
        <v>313</v>
      </c>
      <c r="H210" s="147">
        <v>7.4420000000000002</v>
      </c>
      <c r="I210" s="148"/>
      <c r="L210" s="144"/>
      <c r="M210" s="149"/>
      <c r="T210" s="150"/>
      <c r="AT210" s="145" t="s">
        <v>171</v>
      </c>
      <c r="AU210" s="145" t="s">
        <v>86</v>
      </c>
      <c r="AV210" s="12" t="s">
        <v>86</v>
      </c>
      <c r="AW210" s="12" t="s">
        <v>37</v>
      </c>
      <c r="AX210" s="12" t="s">
        <v>76</v>
      </c>
      <c r="AY210" s="145" t="s">
        <v>158</v>
      </c>
    </row>
    <row r="211" spans="2:65" s="12" customFormat="1" ht="11.25">
      <c r="B211" s="144"/>
      <c r="D211" s="138" t="s">
        <v>171</v>
      </c>
      <c r="E211" s="145" t="s">
        <v>19</v>
      </c>
      <c r="F211" s="146" t="s">
        <v>314</v>
      </c>
      <c r="H211" s="147">
        <v>1.89</v>
      </c>
      <c r="I211" s="148"/>
      <c r="L211" s="144"/>
      <c r="M211" s="149"/>
      <c r="T211" s="150"/>
      <c r="AT211" s="145" t="s">
        <v>171</v>
      </c>
      <c r="AU211" s="145" t="s">
        <v>86</v>
      </c>
      <c r="AV211" s="12" t="s">
        <v>86</v>
      </c>
      <c r="AW211" s="12" t="s">
        <v>37</v>
      </c>
      <c r="AX211" s="12" t="s">
        <v>76</v>
      </c>
      <c r="AY211" s="145" t="s">
        <v>158</v>
      </c>
    </row>
    <row r="212" spans="2:65" s="15" customFormat="1" ht="11.25">
      <c r="B212" s="164"/>
      <c r="D212" s="138" t="s">
        <v>171</v>
      </c>
      <c r="E212" s="165" t="s">
        <v>19</v>
      </c>
      <c r="F212" s="166" t="s">
        <v>207</v>
      </c>
      <c r="H212" s="167">
        <v>10.163</v>
      </c>
      <c r="I212" s="168"/>
      <c r="L212" s="164"/>
      <c r="M212" s="169"/>
      <c r="T212" s="170"/>
      <c r="AT212" s="165" t="s">
        <v>171</v>
      </c>
      <c r="AU212" s="165" t="s">
        <v>86</v>
      </c>
      <c r="AV212" s="15" t="s">
        <v>179</v>
      </c>
      <c r="AW212" s="15" t="s">
        <v>37</v>
      </c>
      <c r="AX212" s="15" t="s">
        <v>76</v>
      </c>
      <c r="AY212" s="165" t="s">
        <v>158</v>
      </c>
    </row>
    <row r="213" spans="2:65" s="14" customFormat="1" ht="11.25">
      <c r="B213" s="157"/>
      <c r="D213" s="138" t="s">
        <v>171</v>
      </c>
      <c r="E213" s="158" t="s">
        <v>120</v>
      </c>
      <c r="F213" s="159" t="s">
        <v>189</v>
      </c>
      <c r="H213" s="160">
        <v>22.692</v>
      </c>
      <c r="I213" s="161"/>
      <c r="L213" s="157"/>
      <c r="M213" s="162"/>
      <c r="T213" s="163"/>
      <c r="AT213" s="158" t="s">
        <v>171</v>
      </c>
      <c r="AU213" s="158" t="s">
        <v>86</v>
      </c>
      <c r="AV213" s="14" t="s">
        <v>165</v>
      </c>
      <c r="AW213" s="14" t="s">
        <v>37</v>
      </c>
      <c r="AX213" s="14" t="s">
        <v>84</v>
      </c>
      <c r="AY213" s="158" t="s">
        <v>158</v>
      </c>
    </row>
    <row r="214" spans="2:65" s="1" customFormat="1" ht="16.5" customHeight="1">
      <c r="B214" s="33"/>
      <c r="C214" s="172" t="s">
        <v>315</v>
      </c>
      <c r="D214" s="172" t="s">
        <v>316</v>
      </c>
      <c r="E214" s="173" t="s">
        <v>317</v>
      </c>
      <c r="F214" s="174" t="s">
        <v>318</v>
      </c>
      <c r="G214" s="175" t="s">
        <v>92</v>
      </c>
      <c r="H214" s="176">
        <v>43.115000000000002</v>
      </c>
      <c r="I214" s="177"/>
      <c r="J214" s="178">
        <f>ROUND(I214*H214,2)</f>
        <v>0</v>
      </c>
      <c r="K214" s="174" t="s">
        <v>164</v>
      </c>
      <c r="L214" s="179"/>
      <c r="M214" s="180" t="s">
        <v>19</v>
      </c>
      <c r="N214" s="181" t="s">
        <v>47</v>
      </c>
      <c r="P214" s="134">
        <f>O214*H214</f>
        <v>0</v>
      </c>
      <c r="Q214" s="134">
        <v>1</v>
      </c>
      <c r="R214" s="134">
        <f>Q214*H214</f>
        <v>43.115000000000002</v>
      </c>
      <c r="S214" s="134">
        <v>0</v>
      </c>
      <c r="T214" s="135">
        <f>S214*H214</f>
        <v>0</v>
      </c>
      <c r="AR214" s="136" t="s">
        <v>229</v>
      </c>
      <c r="AT214" s="136" t="s">
        <v>316</v>
      </c>
      <c r="AU214" s="136" t="s">
        <v>86</v>
      </c>
      <c r="AY214" s="18" t="s">
        <v>158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8" t="s">
        <v>84</v>
      </c>
      <c r="BK214" s="137">
        <f>ROUND(I214*H214,2)</f>
        <v>0</v>
      </c>
      <c r="BL214" s="18" t="s">
        <v>165</v>
      </c>
      <c r="BM214" s="136" t="s">
        <v>319</v>
      </c>
    </row>
    <row r="215" spans="2:65" s="1" customFormat="1" ht="11.25">
      <c r="B215" s="33"/>
      <c r="D215" s="138" t="s">
        <v>167</v>
      </c>
      <c r="F215" s="139" t="s">
        <v>318</v>
      </c>
      <c r="I215" s="140"/>
      <c r="L215" s="33"/>
      <c r="M215" s="141"/>
      <c r="T215" s="54"/>
      <c r="AT215" s="18" t="s">
        <v>167</v>
      </c>
      <c r="AU215" s="18" t="s">
        <v>86</v>
      </c>
    </row>
    <row r="216" spans="2:65" s="1" customFormat="1" ht="29.25">
      <c r="B216" s="33"/>
      <c r="D216" s="138" t="s">
        <v>300</v>
      </c>
      <c r="F216" s="171" t="s">
        <v>320</v>
      </c>
      <c r="I216" s="140"/>
      <c r="L216" s="33"/>
      <c r="M216" s="141"/>
      <c r="T216" s="54"/>
      <c r="AT216" s="18" t="s">
        <v>300</v>
      </c>
      <c r="AU216" s="18" t="s">
        <v>86</v>
      </c>
    </row>
    <row r="217" spans="2:65" s="12" customFormat="1" ht="11.25">
      <c r="B217" s="144"/>
      <c r="D217" s="138" t="s">
        <v>171</v>
      </c>
      <c r="E217" s="145" t="s">
        <v>19</v>
      </c>
      <c r="F217" s="146" t="s">
        <v>321</v>
      </c>
      <c r="H217" s="147">
        <v>43.115000000000002</v>
      </c>
      <c r="I217" s="148"/>
      <c r="L217" s="144"/>
      <c r="M217" s="149"/>
      <c r="T217" s="150"/>
      <c r="AT217" s="145" t="s">
        <v>171</v>
      </c>
      <c r="AU217" s="145" t="s">
        <v>86</v>
      </c>
      <c r="AV217" s="12" t="s">
        <v>86</v>
      </c>
      <c r="AW217" s="12" t="s">
        <v>37</v>
      </c>
      <c r="AX217" s="12" t="s">
        <v>84</v>
      </c>
      <c r="AY217" s="145" t="s">
        <v>158</v>
      </c>
    </row>
    <row r="218" spans="2:65" s="1" customFormat="1" ht="16.5" customHeight="1">
      <c r="B218" s="33"/>
      <c r="C218" s="125" t="s">
        <v>322</v>
      </c>
      <c r="D218" s="125" t="s">
        <v>160</v>
      </c>
      <c r="E218" s="126" t="s">
        <v>323</v>
      </c>
      <c r="F218" s="127" t="s">
        <v>324</v>
      </c>
      <c r="G218" s="128" t="s">
        <v>103</v>
      </c>
      <c r="H218" s="129">
        <v>13.818</v>
      </c>
      <c r="I218" s="130"/>
      <c r="J218" s="131">
        <f>ROUND(I218*H218,2)</f>
        <v>0</v>
      </c>
      <c r="K218" s="127" t="s">
        <v>164</v>
      </c>
      <c r="L218" s="33"/>
      <c r="M218" s="132" t="s">
        <v>19</v>
      </c>
      <c r="N218" s="133" t="s">
        <v>47</v>
      </c>
      <c r="P218" s="134">
        <f>O218*H218</f>
        <v>0</v>
      </c>
      <c r="Q218" s="134">
        <v>0</v>
      </c>
      <c r="R218" s="134">
        <f>Q218*H218</f>
        <v>0</v>
      </c>
      <c r="S218" s="134">
        <v>0</v>
      </c>
      <c r="T218" s="135">
        <f>S218*H218</f>
        <v>0</v>
      </c>
      <c r="AR218" s="136" t="s">
        <v>165</v>
      </c>
      <c r="AT218" s="136" t="s">
        <v>160</v>
      </c>
      <c r="AU218" s="136" t="s">
        <v>86</v>
      </c>
      <c r="AY218" s="18" t="s">
        <v>158</v>
      </c>
      <c r="BE218" s="137">
        <f>IF(N218="základní",J218,0)</f>
        <v>0</v>
      </c>
      <c r="BF218" s="137">
        <f>IF(N218="snížená",J218,0)</f>
        <v>0</v>
      </c>
      <c r="BG218" s="137">
        <f>IF(N218="zákl. přenesená",J218,0)</f>
        <v>0</v>
      </c>
      <c r="BH218" s="137">
        <f>IF(N218="sníž. přenesená",J218,0)</f>
        <v>0</v>
      </c>
      <c r="BI218" s="137">
        <f>IF(N218="nulová",J218,0)</f>
        <v>0</v>
      </c>
      <c r="BJ218" s="18" t="s">
        <v>84</v>
      </c>
      <c r="BK218" s="137">
        <f>ROUND(I218*H218,2)</f>
        <v>0</v>
      </c>
      <c r="BL218" s="18" t="s">
        <v>165</v>
      </c>
      <c r="BM218" s="136" t="s">
        <v>325</v>
      </c>
    </row>
    <row r="219" spans="2:65" s="1" customFormat="1" ht="19.5">
      <c r="B219" s="33"/>
      <c r="D219" s="138" t="s">
        <v>167</v>
      </c>
      <c r="F219" s="139" t="s">
        <v>326</v>
      </c>
      <c r="I219" s="140"/>
      <c r="L219" s="33"/>
      <c r="M219" s="141"/>
      <c r="T219" s="54"/>
      <c r="AT219" s="18" t="s">
        <v>167</v>
      </c>
      <c r="AU219" s="18" t="s">
        <v>86</v>
      </c>
    </row>
    <row r="220" spans="2:65" s="1" customFormat="1" ht="11.25">
      <c r="B220" s="33"/>
      <c r="D220" s="142" t="s">
        <v>169</v>
      </c>
      <c r="F220" s="143" t="s">
        <v>327</v>
      </c>
      <c r="I220" s="140"/>
      <c r="L220" s="33"/>
      <c r="M220" s="141"/>
      <c r="T220" s="54"/>
      <c r="AT220" s="18" t="s">
        <v>169</v>
      </c>
      <c r="AU220" s="18" t="s">
        <v>86</v>
      </c>
    </row>
    <row r="221" spans="2:65" s="1" customFormat="1" ht="19.5">
      <c r="B221" s="33"/>
      <c r="D221" s="138" t="s">
        <v>300</v>
      </c>
      <c r="F221" s="171" t="s">
        <v>328</v>
      </c>
      <c r="I221" s="140"/>
      <c r="L221" s="33"/>
      <c r="M221" s="141"/>
      <c r="T221" s="54"/>
      <c r="AT221" s="18" t="s">
        <v>300</v>
      </c>
      <c r="AU221" s="18" t="s">
        <v>86</v>
      </c>
    </row>
    <row r="222" spans="2:65" s="13" customFormat="1" ht="11.25">
      <c r="B222" s="151"/>
      <c r="D222" s="138" t="s">
        <v>171</v>
      </c>
      <c r="E222" s="152" t="s">
        <v>19</v>
      </c>
      <c r="F222" s="153" t="s">
        <v>185</v>
      </c>
      <c r="H222" s="152" t="s">
        <v>19</v>
      </c>
      <c r="I222" s="154"/>
      <c r="L222" s="151"/>
      <c r="M222" s="155"/>
      <c r="T222" s="156"/>
      <c r="AT222" s="152" t="s">
        <v>171</v>
      </c>
      <c r="AU222" s="152" t="s">
        <v>86</v>
      </c>
      <c r="AV222" s="13" t="s">
        <v>84</v>
      </c>
      <c r="AW222" s="13" t="s">
        <v>37</v>
      </c>
      <c r="AX222" s="13" t="s">
        <v>76</v>
      </c>
      <c r="AY222" s="152" t="s">
        <v>158</v>
      </c>
    </row>
    <row r="223" spans="2:65" s="12" customFormat="1" ht="11.25">
      <c r="B223" s="144"/>
      <c r="D223" s="138" t="s">
        <v>171</v>
      </c>
      <c r="E223" s="145" t="s">
        <v>19</v>
      </c>
      <c r="F223" s="146" t="s">
        <v>329</v>
      </c>
      <c r="H223" s="147">
        <v>2.8730000000000002</v>
      </c>
      <c r="I223" s="148"/>
      <c r="L223" s="144"/>
      <c r="M223" s="149"/>
      <c r="T223" s="150"/>
      <c r="AT223" s="145" t="s">
        <v>171</v>
      </c>
      <c r="AU223" s="145" t="s">
        <v>86</v>
      </c>
      <c r="AV223" s="12" t="s">
        <v>86</v>
      </c>
      <c r="AW223" s="12" t="s">
        <v>37</v>
      </c>
      <c r="AX223" s="12" t="s">
        <v>76</v>
      </c>
      <c r="AY223" s="145" t="s">
        <v>158</v>
      </c>
    </row>
    <row r="224" spans="2:65" s="12" customFormat="1" ht="11.25">
      <c r="B224" s="144"/>
      <c r="D224" s="138" t="s">
        <v>171</v>
      </c>
      <c r="E224" s="145" t="s">
        <v>19</v>
      </c>
      <c r="F224" s="146" t="s">
        <v>330</v>
      </c>
      <c r="H224" s="147">
        <v>-4.2000000000000003E-2</v>
      </c>
      <c r="I224" s="148"/>
      <c r="L224" s="144"/>
      <c r="M224" s="149"/>
      <c r="T224" s="150"/>
      <c r="AT224" s="145" t="s">
        <v>171</v>
      </c>
      <c r="AU224" s="145" t="s">
        <v>86</v>
      </c>
      <c r="AV224" s="12" t="s">
        <v>86</v>
      </c>
      <c r="AW224" s="12" t="s">
        <v>37</v>
      </c>
      <c r="AX224" s="12" t="s">
        <v>76</v>
      </c>
      <c r="AY224" s="145" t="s">
        <v>158</v>
      </c>
    </row>
    <row r="225" spans="2:65" s="12" customFormat="1" ht="11.25">
      <c r="B225" s="144"/>
      <c r="D225" s="138" t="s">
        <v>171</v>
      </c>
      <c r="E225" s="145" t="s">
        <v>19</v>
      </c>
      <c r="F225" s="146" t="s">
        <v>331</v>
      </c>
      <c r="H225" s="147">
        <v>11.231999999999999</v>
      </c>
      <c r="I225" s="148"/>
      <c r="L225" s="144"/>
      <c r="M225" s="149"/>
      <c r="T225" s="150"/>
      <c r="AT225" s="145" t="s">
        <v>171</v>
      </c>
      <c r="AU225" s="145" t="s">
        <v>86</v>
      </c>
      <c r="AV225" s="12" t="s">
        <v>86</v>
      </c>
      <c r="AW225" s="12" t="s">
        <v>37</v>
      </c>
      <c r="AX225" s="12" t="s">
        <v>76</v>
      </c>
      <c r="AY225" s="145" t="s">
        <v>158</v>
      </c>
    </row>
    <row r="226" spans="2:65" s="12" customFormat="1" ht="11.25">
      <c r="B226" s="144"/>
      <c r="D226" s="138" t="s">
        <v>171</v>
      </c>
      <c r="E226" s="145" t="s">
        <v>19</v>
      </c>
      <c r="F226" s="146" t="s">
        <v>332</v>
      </c>
      <c r="H226" s="147">
        <v>-0.245</v>
      </c>
      <c r="I226" s="148"/>
      <c r="L226" s="144"/>
      <c r="M226" s="149"/>
      <c r="T226" s="150"/>
      <c r="AT226" s="145" t="s">
        <v>171</v>
      </c>
      <c r="AU226" s="145" t="s">
        <v>86</v>
      </c>
      <c r="AV226" s="12" t="s">
        <v>86</v>
      </c>
      <c r="AW226" s="12" t="s">
        <v>37</v>
      </c>
      <c r="AX226" s="12" t="s">
        <v>76</v>
      </c>
      <c r="AY226" s="145" t="s">
        <v>158</v>
      </c>
    </row>
    <row r="227" spans="2:65" s="14" customFormat="1" ht="11.25">
      <c r="B227" s="157"/>
      <c r="D227" s="138" t="s">
        <v>171</v>
      </c>
      <c r="E227" s="158" t="s">
        <v>101</v>
      </c>
      <c r="F227" s="159" t="s">
        <v>189</v>
      </c>
      <c r="H227" s="160">
        <v>13.818</v>
      </c>
      <c r="I227" s="161"/>
      <c r="L227" s="157"/>
      <c r="M227" s="162"/>
      <c r="T227" s="163"/>
      <c r="AT227" s="158" t="s">
        <v>171</v>
      </c>
      <c r="AU227" s="158" t="s">
        <v>86</v>
      </c>
      <c r="AV227" s="14" t="s">
        <v>165</v>
      </c>
      <c r="AW227" s="14" t="s">
        <v>37</v>
      </c>
      <c r="AX227" s="14" t="s">
        <v>84</v>
      </c>
      <c r="AY227" s="158" t="s">
        <v>158</v>
      </c>
    </row>
    <row r="228" spans="2:65" s="1" customFormat="1" ht="16.5" customHeight="1">
      <c r="B228" s="33"/>
      <c r="C228" s="172" t="s">
        <v>7</v>
      </c>
      <c r="D228" s="172" t="s">
        <v>316</v>
      </c>
      <c r="E228" s="173" t="s">
        <v>333</v>
      </c>
      <c r="F228" s="174" t="s">
        <v>334</v>
      </c>
      <c r="G228" s="175" t="s">
        <v>92</v>
      </c>
      <c r="H228" s="176">
        <v>26.254000000000001</v>
      </c>
      <c r="I228" s="177"/>
      <c r="J228" s="178">
        <f>ROUND(I228*H228,2)</f>
        <v>0</v>
      </c>
      <c r="K228" s="174" t="s">
        <v>164</v>
      </c>
      <c r="L228" s="179"/>
      <c r="M228" s="180" t="s">
        <v>19</v>
      </c>
      <c r="N228" s="181" t="s">
        <v>47</v>
      </c>
      <c r="P228" s="134">
        <f>O228*H228</f>
        <v>0</v>
      </c>
      <c r="Q228" s="134">
        <v>1</v>
      </c>
      <c r="R228" s="134">
        <f>Q228*H228</f>
        <v>26.254000000000001</v>
      </c>
      <c r="S228" s="134">
        <v>0</v>
      </c>
      <c r="T228" s="135">
        <f>S228*H228</f>
        <v>0</v>
      </c>
      <c r="AR228" s="136" t="s">
        <v>229</v>
      </c>
      <c r="AT228" s="136" t="s">
        <v>316</v>
      </c>
      <c r="AU228" s="136" t="s">
        <v>86</v>
      </c>
      <c r="AY228" s="18" t="s">
        <v>158</v>
      </c>
      <c r="BE228" s="137">
        <f>IF(N228="základní",J228,0)</f>
        <v>0</v>
      </c>
      <c r="BF228" s="137">
        <f>IF(N228="snížená",J228,0)</f>
        <v>0</v>
      </c>
      <c r="BG228" s="137">
        <f>IF(N228="zákl. přenesená",J228,0)</f>
        <v>0</v>
      </c>
      <c r="BH228" s="137">
        <f>IF(N228="sníž. přenesená",J228,0)</f>
        <v>0</v>
      </c>
      <c r="BI228" s="137">
        <f>IF(N228="nulová",J228,0)</f>
        <v>0</v>
      </c>
      <c r="BJ228" s="18" t="s">
        <v>84</v>
      </c>
      <c r="BK228" s="137">
        <f>ROUND(I228*H228,2)</f>
        <v>0</v>
      </c>
      <c r="BL228" s="18" t="s">
        <v>165</v>
      </c>
      <c r="BM228" s="136" t="s">
        <v>335</v>
      </c>
    </row>
    <row r="229" spans="2:65" s="1" customFormat="1" ht="11.25">
      <c r="B229" s="33"/>
      <c r="D229" s="138" t="s">
        <v>167</v>
      </c>
      <c r="F229" s="139" t="s">
        <v>334</v>
      </c>
      <c r="I229" s="140"/>
      <c r="L229" s="33"/>
      <c r="M229" s="141"/>
      <c r="T229" s="54"/>
      <c r="AT229" s="18" t="s">
        <v>167</v>
      </c>
      <c r="AU229" s="18" t="s">
        <v>86</v>
      </c>
    </row>
    <row r="230" spans="2:65" s="12" customFormat="1" ht="11.25">
      <c r="B230" s="144"/>
      <c r="D230" s="138" t="s">
        <v>171</v>
      </c>
      <c r="E230" s="145" t="s">
        <v>19</v>
      </c>
      <c r="F230" s="146" t="s">
        <v>336</v>
      </c>
      <c r="H230" s="147">
        <v>26.254000000000001</v>
      </c>
      <c r="I230" s="148"/>
      <c r="L230" s="144"/>
      <c r="M230" s="149"/>
      <c r="T230" s="150"/>
      <c r="AT230" s="145" t="s">
        <v>171</v>
      </c>
      <c r="AU230" s="145" t="s">
        <v>86</v>
      </c>
      <c r="AV230" s="12" t="s">
        <v>86</v>
      </c>
      <c r="AW230" s="12" t="s">
        <v>37</v>
      </c>
      <c r="AX230" s="12" t="s">
        <v>84</v>
      </c>
      <c r="AY230" s="145" t="s">
        <v>158</v>
      </c>
    </row>
    <row r="231" spans="2:65" s="1" customFormat="1" ht="16.5" customHeight="1">
      <c r="B231" s="33"/>
      <c r="C231" s="125" t="s">
        <v>337</v>
      </c>
      <c r="D231" s="125" t="s">
        <v>160</v>
      </c>
      <c r="E231" s="126" t="s">
        <v>338</v>
      </c>
      <c r="F231" s="127" t="s">
        <v>339</v>
      </c>
      <c r="G231" s="128" t="s">
        <v>111</v>
      </c>
      <c r="H231" s="129">
        <v>8.32</v>
      </c>
      <c r="I231" s="130"/>
      <c r="J231" s="131">
        <f>ROUND(I231*H231,2)</f>
        <v>0</v>
      </c>
      <c r="K231" s="127" t="s">
        <v>164</v>
      </c>
      <c r="L231" s="33"/>
      <c r="M231" s="132" t="s">
        <v>19</v>
      </c>
      <c r="N231" s="133" t="s">
        <v>47</v>
      </c>
      <c r="P231" s="134">
        <f>O231*H231</f>
        <v>0</v>
      </c>
      <c r="Q231" s="134">
        <v>0</v>
      </c>
      <c r="R231" s="134">
        <f>Q231*H231</f>
        <v>0</v>
      </c>
      <c r="S231" s="134">
        <v>0</v>
      </c>
      <c r="T231" s="135">
        <f>S231*H231</f>
        <v>0</v>
      </c>
      <c r="AR231" s="136" t="s">
        <v>165</v>
      </c>
      <c r="AT231" s="136" t="s">
        <v>160</v>
      </c>
      <c r="AU231" s="136" t="s">
        <v>86</v>
      </c>
      <c r="AY231" s="18" t="s">
        <v>158</v>
      </c>
      <c r="BE231" s="137">
        <f>IF(N231="základní",J231,0)</f>
        <v>0</v>
      </c>
      <c r="BF231" s="137">
        <f>IF(N231="snížená",J231,0)</f>
        <v>0</v>
      </c>
      <c r="BG231" s="137">
        <f>IF(N231="zákl. přenesená",J231,0)</f>
        <v>0</v>
      </c>
      <c r="BH231" s="137">
        <f>IF(N231="sníž. přenesená",J231,0)</f>
        <v>0</v>
      </c>
      <c r="BI231" s="137">
        <f>IF(N231="nulová",J231,0)</f>
        <v>0</v>
      </c>
      <c r="BJ231" s="18" t="s">
        <v>84</v>
      </c>
      <c r="BK231" s="137">
        <f>ROUND(I231*H231,2)</f>
        <v>0</v>
      </c>
      <c r="BL231" s="18" t="s">
        <v>165</v>
      </c>
      <c r="BM231" s="136" t="s">
        <v>340</v>
      </c>
    </row>
    <row r="232" spans="2:65" s="1" customFormat="1" ht="11.25">
      <c r="B232" s="33"/>
      <c r="D232" s="138" t="s">
        <v>167</v>
      </c>
      <c r="F232" s="139" t="s">
        <v>341</v>
      </c>
      <c r="I232" s="140"/>
      <c r="L232" s="33"/>
      <c r="M232" s="141"/>
      <c r="T232" s="54"/>
      <c r="AT232" s="18" t="s">
        <v>167</v>
      </c>
      <c r="AU232" s="18" t="s">
        <v>86</v>
      </c>
    </row>
    <row r="233" spans="2:65" s="1" customFormat="1" ht="11.25">
      <c r="B233" s="33"/>
      <c r="D233" s="142" t="s">
        <v>169</v>
      </c>
      <c r="F233" s="143" t="s">
        <v>342</v>
      </c>
      <c r="I233" s="140"/>
      <c r="L233" s="33"/>
      <c r="M233" s="141"/>
      <c r="T233" s="54"/>
      <c r="AT233" s="18" t="s">
        <v>169</v>
      </c>
      <c r="AU233" s="18" t="s">
        <v>86</v>
      </c>
    </row>
    <row r="234" spans="2:65" s="12" customFormat="1" ht="11.25">
      <c r="B234" s="144"/>
      <c r="D234" s="138" t="s">
        <v>171</v>
      </c>
      <c r="E234" s="145" t="s">
        <v>19</v>
      </c>
      <c r="F234" s="146" t="s">
        <v>343</v>
      </c>
      <c r="H234" s="147">
        <v>8.32</v>
      </c>
      <c r="I234" s="148"/>
      <c r="L234" s="144"/>
      <c r="M234" s="149"/>
      <c r="T234" s="150"/>
      <c r="AT234" s="145" t="s">
        <v>171</v>
      </c>
      <c r="AU234" s="145" t="s">
        <v>86</v>
      </c>
      <c r="AV234" s="12" t="s">
        <v>86</v>
      </c>
      <c r="AW234" s="12" t="s">
        <v>37</v>
      </c>
      <c r="AX234" s="12" t="s">
        <v>84</v>
      </c>
      <c r="AY234" s="145" t="s">
        <v>158</v>
      </c>
    </row>
    <row r="235" spans="2:65" s="1" customFormat="1" ht="16.5" customHeight="1">
      <c r="B235" s="33"/>
      <c r="C235" s="125" t="s">
        <v>344</v>
      </c>
      <c r="D235" s="125" t="s">
        <v>160</v>
      </c>
      <c r="E235" s="126" t="s">
        <v>345</v>
      </c>
      <c r="F235" s="127" t="s">
        <v>346</v>
      </c>
      <c r="G235" s="128" t="s">
        <v>111</v>
      </c>
      <c r="H235" s="129">
        <v>8.32</v>
      </c>
      <c r="I235" s="130"/>
      <c r="J235" s="131">
        <f>ROUND(I235*H235,2)</f>
        <v>0</v>
      </c>
      <c r="K235" s="127" t="s">
        <v>164</v>
      </c>
      <c r="L235" s="33"/>
      <c r="M235" s="132" t="s">
        <v>19</v>
      </c>
      <c r="N235" s="133" t="s">
        <v>47</v>
      </c>
      <c r="P235" s="134">
        <f>O235*H235</f>
        <v>0</v>
      </c>
      <c r="Q235" s="134">
        <v>0</v>
      </c>
      <c r="R235" s="134">
        <f>Q235*H235</f>
        <v>0</v>
      </c>
      <c r="S235" s="134">
        <v>0</v>
      </c>
      <c r="T235" s="135">
        <f>S235*H235</f>
        <v>0</v>
      </c>
      <c r="AR235" s="136" t="s">
        <v>165</v>
      </c>
      <c r="AT235" s="136" t="s">
        <v>160</v>
      </c>
      <c r="AU235" s="136" t="s">
        <v>86</v>
      </c>
      <c r="AY235" s="18" t="s">
        <v>158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8" t="s">
        <v>84</v>
      </c>
      <c r="BK235" s="137">
        <f>ROUND(I235*H235,2)</f>
        <v>0</v>
      </c>
      <c r="BL235" s="18" t="s">
        <v>165</v>
      </c>
      <c r="BM235" s="136" t="s">
        <v>347</v>
      </c>
    </row>
    <row r="236" spans="2:65" s="1" customFormat="1" ht="11.25">
      <c r="B236" s="33"/>
      <c r="D236" s="138" t="s">
        <v>167</v>
      </c>
      <c r="F236" s="139" t="s">
        <v>348</v>
      </c>
      <c r="I236" s="140"/>
      <c r="L236" s="33"/>
      <c r="M236" s="141"/>
      <c r="T236" s="54"/>
      <c r="AT236" s="18" t="s">
        <v>167</v>
      </c>
      <c r="AU236" s="18" t="s">
        <v>86</v>
      </c>
    </row>
    <row r="237" spans="2:65" s="1" customFormat="1" ht="11.25">
      <c r="B237" s="33"/>
      <c r="D237" s="142" t="s">
        <v>169</v>
      </c>
      <c r="F237" s="143" t="s">
        <v>349</v>
      </c>
      <c r="I237" s="140"/>
      <c r="L237" s="33"/>
      <c r="M237" s="141"/>
      <c r="T237" s="54"/>
      <c r="AT237" s="18" t="s">
        <v>169</v>
      </c>
      <c r="AU237" s="18" t="s">
        <v>86</v>
      </c>
    </row>
    <row r="238" spans="2:65" s="12" customFormat="1" ht="11.25">
      <c r="B238" s="144"/>
      <c r="D238" s="138" t="s">
        <v>171</v>
      </c>
      <c r="E238" s="145" t="s">
        <v>19</v>
      </c>
      <c r="F238" s="146" t="s">
        <v>350</v>
      </c>
      <c r="H238" s="147">
        <v>8.32</v>
      </c>
      <c r="I238" s="148"/>
      <c r="L238" s="144"/>
      <c r="M238" s="149"/>
      <c r="T238" s="150"/>
      <c r="AT238" s="145" t="s">
        <v>171</v>
      </c>
      <c r="AU238" s="145" t="s">
        <v>86</v>
      </c>
      <c r="AV238" s="12" t="s">
        <v>86</v>
      </c>
      <c r="AW238" s="12" t="s">
        <v>37</v>
      </c>
      <c r="AX238" s="12" t="s">
        <v>84</v>
      </c>
      <c r="AY238" s="145" t="s">
        <v>158</v>
      </c>
    </row>
    <row r="239" spans="2:65" s="1" customFormat="1" ht="16.5" customHeight="1">
      <c r="B239" s="33"/>
      <c r="C239" s="172" t="s">
        <v>351</v>
      </c>
      <c r="D239" s="172" t="s">
        <v>316</v>
      </c>
      <c r="E239" s="173" t="s">
        <v>352</v>
      </c>
      <c r="F239" s="174" t="s">
        <v>353</v>
      </c>
      <c r="G239" s="175" t="s">
        <v>354</v>
      </c>
      <c r="H239" s="176">
        <v>0.25</v>
      </c>
      <c r="I239" s="177"/>
      <c r="J239" s="178">
        <f>ROUND(I239*H239,2)</f>
        <v>0</v>
      </c>
      <c r="K239" s="174" t="s">
        <v>164</v>
      </c>
      <c r="L239" s="179"/>
      <c r="M239" s="180" t="s">
        <v>19</v>
      </c>
      <c r="N239" s="181" t="s">
        <v>47</v>
      </c>
      <c r="P239" s="134">
        <f>O239*H239</f>
        <v>0</v>
      </c>
      <c r="Q239" s="134">
        <v>1E-3</v>
      </c>
      <c r="R239" s="134">
        <f>Q239*H239</f>
        <v>2.5000000000000001E-4</v>
      </c>
      <c r="S239" s="134">
        <v>0</v>
      </c>
      <c r="T239" s="135">
        <f>S239*H239</f>
        <v>0</v>
      </c>
      <c r="AR239" s="136" t="s">
        <v>229</v>
      </c>
      <c r="AT239" s="136" t="s">
        <v>316</v>
      </c>
      <c r="AU239" s="136" t="s">
        <v>86</v>
      </c>
      <c r="AY239" s="18" t="s">
        <v>158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8" t="s">
        <v>84</v>
      </c>
      <c r="BK239" s="137">
        <f>ROUND(I239*H239,2)</f>
        <v>0</v>
      </c>
      <c r="BL239" s="18" t="s">
        <v>165</v>
      </c>
      <c r="BM239" s="136" t="s">
        <v>355</v>
      </c>
    </row>
    <row r="240" spans="2:65" s="1" customFormat="1" ht="11.25">
      <c r="B240" s="33"/>
      <c r="D240" s="138" t="s">
        <v>167</v>
      </c>
      <c r="F240" s="139" t="s">
        <v>353</v>
      </c>
      <c r="I240" s="140"/>
      <c r="L240" s="33"/>
      <c r="M240" s="141"/>
      <c r="T240" s="54"/>
      <c r="AT240" s="18" t="s">
        <v>167</v>
      </c>
      <c r="AU240" s="18" t="s">
        <v>86</v>
      </c>
    </row>
    <row r="241" spans="2:65" s="12" customFormat="1" ht="11.25">
      <c r="B241" s="144"/>
      <c r="D241" s="138" t="s">
        <v>171</v>
      </c>
      <c r="E241" s="145" t="s">
        <v>19</v>
      </c>
      <c r="F241" s="146" t="s">
        <v>356</v>
      </c>
      <c r="H241" s="147">
        <v>0.25</v>
      </c>
      <c r="I241" s="148"/>
      <c r="L241" s="144"/>
      <c r="M241" s="149"/>
      <c r="T241" s="150"/>
      <c r="AT241" s="145" t="s">
        <v>171</v>
      </c>
      <c r="AU241" s="145" t="s">
        <v>86</v>
      </c>
      <c r="AV241" s="12" t="s">
        <v>86</v>
      </c>
      <c r="AW241" s="12" t="s">
        <v>37</v>
      </c>
      <c r="AX241" s="12" t="s">
        <v>84</v>
      </c>
      <c r="AY241" s="145" t="s">
        <v>158</v>
      </c>
    </row>
    <row r="242" spans="2:65" s="1" customFormat="1" ht="16.5" customHeight="1">
      <c r="B242" s="33"/>
      <c r="C242" s="125" t="s">
        <v>357</v>
      </c>
      <c r="D242" s="125" t="s">
        <v>160</v>
      </c>
      <c r="E242" s="126" t="s">
        <v>358</v>
      </c>
      <c r="F242" s="127" t="s">
        <v>359</v>
      </c>
      <c r="G242" s="128" t="s">
        <v>111</v>
      </c>
      <c r="H242" s="129">
        <v>8.32</v>
      </c>
      <c r="I242" s="130"/>
      <c r="J242" s="131">
        <f>ROUND(I242*H242,2)</f>
        <v>0</v>
      </c>
      <c r="K242" s="127" t="s">
        <v>164</v>
      </c>
      <c r="L242" s="33"/>
      <c r="M242" s="132" t="s">
        <v>19</v>
      </c>
      <c r="N242" s="133" t="s">
        <v>47</v>
      </c>
      <c r="P242" s="134">
        <f>O242*H242</f>
        <v>0</v>
      </c>
      <c r="Q242" s="134">
        <v>0</v>
      </c>
      <c r="R242" s="134">
        <f>Q242*H242</f>
        <v>0</v>
      </c>
      <c r="S242" s="134">
        <v>0</v>
      </c>
      <c r="T242" s="135">
        <f>S242*H242</f>
        <v>0</v>
      </c>
      <c r="AR242" s="136" t="s">
        <v>165</v>
      </c>
      <c r="AT242" s="136" t="s">
        <v>160</v>
      </c>
      <c r="AU242" s="136" t="s">
        <v>86</v>
      </c>
      <c r="AY242" s="18" t="s">
        <v>158</v>
      </c>
      <c r="BE242" s="137">
        <f>IF(N242="základní",J242,0)</f>
        <v>0</v>
      </c>
      <c r="BF242" s="137">
        <f>IF(N242="snížená",J242,0)</f>
        <v>0</v>
      </c>
      <c r="BG242" s="137">
        <f>IF(N242="zákl. přenesená",J242,0)</f>
        <v>0</v>
      </c>
      <c r="BH242" s="137">
        <f>IF(N242="sníž. přenesená",J242,0)</f>
        <v>0</v>
      </c>
      <c r="BI242" s="137">
        <f>IF(N242="nulová",J242,0)</f>
        <v>0</v>
      </c>
      <c r="BJ242" s="18" t="s">
        <v>84</v>
      </c>
      <c r="BK242" s="137">
        <f>ROUND(I242*H242,2)</f>
        <v>0</v>
      </c>
      <c r="BL242" s="18" t="s">
        <v>165</v>
      </c>
      <c r="BM242" s="136" t="s">
        <v>360</v>
      </c>
    </row>
    <row r="243" spans="2:65" s="1" customFormat="1" ht="11.25">
      <c r="B243" s="33"/>
      <c r="D243" s="138" t="s">
        <v>167</v>
      </c>
      <c r="F243" s="139" t="s">
        <v>361</v>
      </c>
      <c r="I243" s="140"/>
      <c r="L243" s="33"/>
      <c r="M243" s="141"/>
      <c r="T243" s="54"/>
      <c r="AT243" s="18" t="s">
        <v>167</v>
      </c>
      <c r="AU243" s="18" t="s">
        <v>86</v>
      </c>
    </row>
    <row r="244" spans="2:65" s="1" customFormat="1" ht="11.25">
      <c r="B244" s="33"/>
      <c r="D244" s="142" t="s">
        <v>169</v>
      </c>
      <c r="F244" s="143" t="s">
        <v>362</v>
      </c>
      <c r="I244" s="140"/>
      <c r="L244" s="33"/>
      <c r="M244" s="141"/>
      <c r="T244" s="54"/>
      <c r="AT244" s="18" t="s">
        <v>169</v>
      </c>
      <c r="AU244" s="18" t="s">
        <v>86</v>
      </c>
    </row>
    <row r="245" spans="2:65" s="12" customFormat="1" ht="11.25">
      <c r="B245" s="144"/>
      <c r="D245" s="138" t="s">
        <v>171</v>
      </c>
      <c r="E245" s="145" t="s">
        <v>19</v>
      </c>
      <c r="F245" s="146" t="s">
        <v>363</v>
      </c>
      <c r="H245" s="147">
        <v>8.32</v>
      </c>
      <c r="I245" s="148"/>
      <c r="L245" s="144"/>
      <c r="M245" s="149"/>
      <c r="T245" s="150"/>
      <c r="AT245" s="145" t="s">
        <v>171</v>
      </c>
      <c r="AU245" s="145" t="s">
        <v>86</v>
      </c>
      <c r="AV245" s="12" t="s">
        <v>86</v>
      </c>
      <c r="AW245" s="12" t="s">
        <v>37</v>
      </c>
      <c r="AX245" s="12" t="s">
        <v>84</v>
      </c>
      <c r="AY245" s="145" t="s">
        <v>158</v>
      </c>
    </row>
    <row r="246" spans="2:65" s="1" customFormat="1" ht="16.5" customHeight="1">
      <c r="B246" s="33"/>
      <c r="C246" s="125" t="s">
        <v>364</v>
      </c>
      <c r="D246" s="125" t="s">
        <v>160</v>
      </c>
      <c r="E246" s="126" t="s">
        <v>365</v>
      </c>
      <c r="F246" s="127" t="s">
        <v>366</v>
      </c>
      <c r="G246" s="128" t="s">
        <v>111</v>
      </c>
      <c r="H246" s="129">
        <v>8.32</v>
      </c>
      <c r="I246" s="130"/>
      <c r="J246" s="131">
        <f>ROUND(I246*H246,2)</f>
        <v>0</v>
      </c>
      <c r="K246" s="127" t="s">
        <v>164</v>
      </c>
      <c r="L246" s="33"/>
      <c r="M246" s="132" t="s">
        <v>19</v>
      </c>
      <c r="N246" s="133" t="s">
        <v>47</v>
      </c>
      <c r="P246" s="134">
        <f>O246*H246</f>
        <v>0</v>
      </c>
      <c r="Q246" s="134">
        <v>0</v>
      </c>
      <c r="R246" s="134">
        <f>Q246*H246</f>
        <v>0</v>
      </c>
      <c r="S246" s="134">
        <v>0</v>
      </c>
      <c r="T246" s="135">
        <f>S246*H246</f>
        <v>0</v>
      </c>
      <c r="AR246" s="136" t="s">
        <v>165</v>
      </c>
      <c r="AT246" s="136" t="s">
        <v>160</v>
      </c>
      <c r="AU246" s="136" t="s">
        <v>86</v>
      </c>
      <c r="AY246" s="18" t="s">
        <v>158</v>
      </c>
      <c r="BE246" s="137">
        <f>IF(N246="základní",J246,0)</f>
        <v>0</v>
      </c>
      <c r="BF246" s="137">
        <f>IF(N246="snížená",J246,0)</f>
        <v>0</v>
      </c>
      <c r="BG246" s="137">
        <f>IF(N246="zákl. přenesená",J246,0)</f>
        <v>0</v>
      </c>
      <c r="BH246" s="137">
        <f>IF(N246="sníž. přenesená",J246,0)</f>
        <v>0</v>
      </c>
      <c r="BI246" s="137">
        <f>IF(N246="nulová",J246,0)</f>
        <v>0</v>
      </c>
      <c r="BJ246" s="18" t="s">
        <v>84</v>
      </c>
      <c r="BK246" s="137">
        <f>ROUND(I246*H246,2)</f>
        <v>0</v>
      </c>
      <c r="BL246" s="18" t="s">
        <v>165</v>
      </c>
      <c r="BM246" s="136" t="s">
        <v>367</v>
      </c>
    </row>
    <row r="247" spans="2:65" s="1" customFormat="1" ht="11.25">
      <c r="B247" s="33"/>
      <c r="D247" s="138" t="s">
        <v>167</v>
      </c>
      <c r="F247" s="139" t="s">
        <v>368</v>
      </c>
      <c r="I247" s="140"/>
      <c r="L247" s="33"/>
      <c r="M247" s="141"/>
      <c r="T247" s="54"/>
      <c r="AT247" s="18" t="s">
        <v>167</v>
      </c>
      <c r="AU247" s="18" t="s">
        <v>86</v>
      </c>
    </row>
    <row r="248" spans="2:65" s="1" customFormat="1" ht="11.25">
      <c r="B248" s="33"/>
      <c r="D248" s="142" t="s">
        <v>169</v>
      </c>
      <c r="F248" s="143" t="s">
        <v>369</v>
      </c>
      <c r="I248" s="140"/>
      <c r="L248" s="33"/>
      <c r="M248" s="141"/>
      <c r="T248" s="54"/>
      <c r="AT248" s="18" t="s">
        <v>169</v>
      </c>
      <c r="AU248" s="18" t="s">
        <v>86</v>
      </c>
    </row>
    <row r="249" spans="2:65" s="12" customFormat="1" ht="11.25">
      <c r="B249" s="144"/>
      <c r="D249" s="138" t="s">
        <v>171</v>
      </c>
      <c r="E249" s="145" t="s">
        <v>19</v>
      </c>
      <c r="F249" s="146" t="s">
        <v>109</v>
      </c>
      <c r="H249" s="147">
        <v>8.32</v>
      </c>
      <c r="I249" s="148"/>
      <c r="L249" s="144"/>
      <c r="M249" s="149"/>
      <c r="T249" s="150"/>
      <c r="AT249" s="145" t="s">
        <v>171</v>
      </c>
      <c r="AU249" s="145" t="s">
        <v>86</v>
      </c>
      <c r="AV249" s="12" t="s">
        <v>86</v>
      </c>
      <c r="AW249" s="12" t="s">
        <v>37</v>
      </c>
      <c r="AX249" s="12" t="s">
        <v>84</v>
      </c>
      <c r="AY249" s="145" t="s">
        <v>158</v>
      </c>
    </row>
    <row r="250" spans="2:65" s="1" customFormat="1" ht="16.5" customHeight="1">
      <c r="B250" s="33"/>
      <c r="C250" s="125" t="s">
        <v>370</v>
      </c>
      <c r="D250" s="125" t="s">
        <v>160</v>
      </c>
      <c r="E250" s="126" t="s">
        <v>371</v>
      </c>
      <c r="F250" s="127" t="s">
        <v>372</v>
      </c>
      <c r="G250" s="128" t="s">
        <v>103</v>
      </c>
      <c r="H250" s="129">
        <v>0.25</v>
      </c>
      <c r="I250" s="130"/>
      <c r="J250" s="131">
        <f>ROUND(I250*H250,2)</f>
        <v>0</v>
      </c>
      <c r="K250" s="127" t="s">
        <v>164</v>
      </c>
      <c r="L250" s="33"/>
      <c r="M250" s="132" t="s">
        <v>19</v>
      </c>
      <c r="N250" s="133" t="s">
        <v>47</v>
      </c>
      <c r="P250" s="134">
        <f>O250*H250</f>
        <v>0</v>
      </c>
      <c r="Q250" s="134">
        <v>0</v>
      </c>
      <c r="R250" s="134">
        <f>Q250*H250</f>
        <v>0</v>
      </c>
      <c r="S250" s="134">
        <v>0</v>
      </c>
      <c r="T250" s="135">
        <f>S250*H250</f>
        <v>0</v>
      </c>
      <c r="AR250" s="136" t="s">
        <v>165</v>
      </c>
      <c r="AT250" s="136" t="s">
        <v>160</v>
      </c>
      <c r="AU250" s="136" t="s">
        <v>86</v>
      </c>
      <c r="AY250" s="18" t="s">
        <v>158</v>
      </c>
      <c r="BE250" s="137">
        <f>IF(N250="základní",J250,0)</f>
        <v>0</v>
      </c>
      <c r="BF250" s="137">
        <f>IF(N250="snížená",J250,0)</f>
        <v>0</v>
      </c>
      <c r="BG250" s="137">
        <f>IF(N250="zákl. přenesená",J250,0)</f>
        <v>0</v>
      </c>
      <c r="BH250" s="137">
        <f>IF(N250="sníž. přenesená",J250,0)</f>
        <v>0</v>
      </c>
      <c r="BI250" s="137">
        <f>IF(N250="nulová",J250,0)</f>
        <v>0</v>
      </c>
      <c r="BJ250" s="18" t="s">
        <v>84</v>
      </c>
      <c r="BK250" s="137">
        <f>ROUND(I250*H250,2)</f>
        <v>0</v>
      </c>
      <c r="BL250" s="18" t="s">
        <v>165</v>
      </c>
      <c r="BM250" s="136" t="s">
        <v>373</v>
      </c>
    </row>
    <row r="251" spans="2:65" s="1" customFormat="1" ht="11.25">
      <c r="B251" s="33"/>
      <c r="D251" s="138" t="s">
        <v>167</v>
      </c>
      <c r="F251" s="139" t="s">
        <v>374</v>
      </c>
      <c r="I251" s="140"/>
      <c r="L251" s="33"/>
      <c r="M251" s="141"/>
      <c r="T251" s="54"/>
      <c r="AT251" s="18" t="s">
        <v>167</v>
      </c>
      <c r="AU251" s="18" t="s">
        <v>86</v>
      </c>
    </row>
    <row r="252" spans="2:65" s="1" customFormat="1" ht="11.25">
      <c r="B252" s="33"/>
      <c r="D252" s="142" t="s">
        <v>169</v>
      </c>
      <c r="F252" s="143" t="s">
        <v>375</v>
      </c>
      <c r="I252" s="140"/>
      <c r="L252" s="33"/>
      <c r="M252" s="141"/>
      <c r="T252" s="54"/>
      <c r="AT252" s="18" t="s">
        <v>169</v>
      </c>
      <c r="AU252" s="18" t="s">
        <v>86</v>
      </c>
    </row>
    <row r="253" spans="2:65" s="12" customFormat="1" ht="11.25">
      <c r="B253" s="144"/>
      <c r="D253" s="138" t="s">
        <v>171</v>
      </c>
      <c r="E253" s="145" t="s">
        <v>19</v>
      </c>
      <c r="F253" s="146" t="s">
        <v>376</v>
      </c>
      <c r="H253" s="147">
        <v>0.25</v>
      </c>
      <c r="I253" s="148"/>
      <c r="L253" s="144"/>
      <c r="M253" s="149"/>
      <c r="T253" s="150"/>
      <c r="AT253" s="145" t="s">
        <v>171</v>
      </c>
      <c r="AU253" s="145" t="s">
        <v>86</v>
      </c>
      <c r="AV253" s="12" t="s">
        <v>86</v>
      </c>
      <c r="AW253" s="12" t="s">
        <v>37</v>
      </c>
      <c r="AX253" s="12" t="s">
        <v>76</v>
      </c>
      <c r="AY253" s="145" t="s">
        <v>158</v>
      </c>
    </row>
    <row r="254" spans="2:65" s="14" customFormat="1" ht="11.25">
      <c r="B254" s="157"/>
      <c r="D254" s="138" t="s">
        <v>171</v>
      </c>
      <c r="E254" s="158" t="s">
        <v>114</v>
      </c>
      <c r="F254" s="159" t="s">
        <v>189</v>
      </c>
      <c r="H254" s="160">
        <v>0.25</v>
      </c>
      <c r="I254" s="161"/>
      <c r="L254" s="157"/>
      <c r="M254" s="162"/>
      <c r="T254" s="163"/>
      <c r="AT254" s="158" t="s">
        <v>171</v>
      </c>
      <c r="AU254" s="158" t="s">
        <v>86</v>
      </c>
      <c r="AV254" s="14" t="s">
        <v>165</v>
      </c>
      <c r="AW254" s="14" t="s">
        <v>37</v>
      </c>
      <c r="AX254" s="14" t="s">
        <v>84</v>
      </c>
      <c r="AY254" s="158" t="s">
        <v>158</v>
      </c>
    </row>
    <row r="255" spans="2:65" s="1" customFormat="1" ht="16.5" customHeight="1">
      <c r="B255" s="33"/>
      <c r="C255" s="125" t="s">
        <v>377</v>
      </c>
      <c r="D255" s="125" t="s">
        <v>160</v>
      </c>
      <c r="E255" s="126" t="s">
        <v>378</v>
      </c>
      <c r="F255" s="127" t="s">
        <v>379</v>
      </c>
      <c r="G255" s="128" t="s">
        <v>103</v>
      </c>
      <c r="H255" s="129">
        <v>0.25</v>
      </c>
      <c r="I255" s="130"/>
      <c r="J255" s="131">
        <f>ROUND(I255*H255,2)</f>
        <v>0</v>
      </c>
      <c r="K255" s="127" t="s">
        <v>164</v>
      </c>
      <c r="L255" s="33"/>
      <c r="M255" s="132" t="s">
        <v>19</v>
      </c>
      <c r="N255" s="133" t="s">
        <v>47</v>
      </c>
      <c r="P255" s="134">
        <f>O255*H255</f>
        <v>0</v>
      </c>
      <c r="Q255" s="134">
        <v>0</v>
      </c>
      <c r="R255" s="134">
        <f>Q255*H255</f>
        <v>0</v>
      </c>
      <c r="S255" s="134">
        <v>0</v>
      </c>
      <c r="T255" s="135">
        <f>S255*H255</f>
        <v>0</v>
      </c>
      <c r="AR255" s="136" t="s">
        <v>165</v>
      </c>
      <c r="AT255" s="136" t="s">
        <v>160</v>
      </c>
      <c r="AU255" s="136" t="s">
        <v>86</v>
      </c>
      <c r="AY255" s="18" t="s">
        <v>158</v>
      </c>
      <c r="BE255" s="137">
        <f>IF(N255="základní",J255,0)</f>
        <v>0</v>
      </c>
      <c r="BF255" s="137">
        <f>IF(N255="snížená",J255,0)</f>
        <v>0</v>
      </c>
      <c r="BG255" s="137">
        <f>IF(N255="zákl. přenesená",J255,0)</f>
        <v>0</v>
      </c>
      <c r="BH255" s="137">
        <f>IF(N255="sníž. přenesená",J255,0)</f>
        <v>0</v>
      </c>
      <c r="BI255" s="137">
        <f>IF(N255="nulová",J255,0)</f>
        <v>0</v>
      </c>
      <c r="BJ255" s="18" t="s">
        <v>84</v>
      </c>
      <c r="BK255" s="137">
        <f>ROUND(I255*H255,2)</f>
        <v>0</v>
      </c>
      <c r="BL255" s="18" t="s">
        <v>165</v>
      </c>
      <c r="BM255" s="136" t="s">
        <v>380</v>
      </c>
    </row>
    <row r="256" spans="2:65" s="1" customFormat="1" ht="11.25">
      <c r="B256" s="33"/>
      <c r="D256" s="138" t="s">
        <v>167</v>
      </c>
      <c r="F256" s="139" t="s">
        <v>381</v>
      </c>
      <c r="I256" s="140"/>
      <c r="L256" s="33"/>
      <c r="M256" s="141"/>
      <c r="T256" s="54"/>
      <c r="AT256" s="18" t="s">
        <v>167</v>
      </c>
      <c r="AU256" s="18" t="s">
        <v>86</v>
      </c>
    </row>
    <row r="257" spans="2:65" s="1" customFormat="1" ht="11.25">
      <c r="B257" s="33"/>
      <c r="D257" s="142" t="s">
        <v>169</v>
      </c>
      <c r="F257" s="143" t="s">
        <v>382</v>
      </c>
      <c r="I257" s="140"/>
      <c r="L257" s="33"/>
      <c r="M257" s="141"/>
      <c r="T257" s="54"/>
      <c r="AT257" s="18" t="s">
        <v>169</v>
      </c>
      <c r="AU257" s="18" t="s">
        <v>86</v>
      </c>
    </row>
    <row r="258" spans="2:65" s="12" customFormat="1" ht="11.25">
      <c r="B258" s="144"/>
      <c r="D258" s="138" t="s">
        <v>171</v>
      </c>
      <c r="E258" s="145" t="s">
        <v>19</v>
      </c>
      <c r="F258" s="146" t="s">
        <v>114</v>
      </c>
      <c r="H258" s="147">
        <v>0.25</v>
      </c>
      <c r="I258" s="148"/>
      <c r="L258" s="144"/>
      <c r="M258" s="149"/>
      <c r="T258" s="150"/>
      <c r="AT258" s="145" t="s">
        <v>171</v>
      </c>
      <c r="AU258" s="145" t="s">
        <v>86</v>
      </c>
      <c r="AV258" s="12" t="s">
        <v>86</v>
      </c>
      <c r="AW258" s="12" t="s">
        <v>37</v>
      </c>
      <c r="AX258" s="12" t="s">
        <v>84</v>
      </c>
      <c r="AY258" s="145" t="s">
        <v>158</v>
      </c>
    </row>
    <row r="259" spans="2:65" s="1" customFormat="1" ht="16.5" customHeight="1">
      <c r="B259" s="33"/>
      <c r="C259" s="125" t="s">
        <v>383</v>
      </c>
      <c r="D259" s="125" t="s">
        <v>160</v>
      </c>
      <c r="E259" s="126" t="s">
        <v>384</v>
      </c>
      <c r="F259" s="127" t="s">
        <v>385</v>
      </c>
      <c r="G259" s="128" t="s">
        <v>103</v>
      </c>
      <c r="H259" s="129">
        <v>0.25</v>
      </c>
      <c r="I259" s="130"/>
      <c r="J259" s="131">
        <f>ROUND(I259*H259,2)</f>
        <v>0</v>
      </c>
      <c r="K259" s="127" t="s">
        <v>164</v>
      </c>
      <c r="L259" s="33"/>
      <c r="M259" s="132" t="s">
        <v>19</v>
      </c>
      <c r="N259" s="133" t="s">
        <v>47</v>
      </c>
      <c r="P259" s="134">
        <f>O259*H259</f>
        <v>0</v>
      </c>
      <c r="Q259" s="134">
        <v>0</v>
      </c>
      <c r="R259" s="134">
        <f>Q259*H259</f>
        <v>0</v>
      </c>
      <c r="S259" s="134">
        <v>0</v>
      </c>
      <c r="T259" s="135">
        <f>S259*H259</f>
        <v>0</v>
      </c>
      <c r="AR259" s="136" t="s">
        <v>165</v>
      </c>
      <c r="AT259" s="136" t="s">
        <v>160</v>
      </c>
      <c r="AU259" s="136" t="s">
        <v>86</v>
      </c>
      <c r="AY259" s="18" t="s">
        <v>158</v>
      </c>
      <c r="BE259" s="137">
        <f>IF(N259="základní",J259,0)</f>
        <v>0</v>
      </c>
      <c r="BF259" s="137">
        <f>IF(N259="snížená",J259,0)</f>
        <v>0</v>
      </c>
      <c r="BG259" s="137">
        <f>IF(N259="zákl. přenesená",J259,0)</f>
        <v>0</v>
      </c>
      <c r="BH259" s="137">
        <f>IF(N259="sníž. přenesená",J259,0)</f>
        <v>0</v>
      </c>
      <c r="BI259" s="137">
        <f>IF(N259="nulová",J259,0)</f>
        <v>0</v>
      </c>
      <c r="BJ259" s="18" t="s">
        <v>84</v>
      </c>
      <c r="BK259" s="137">
        <f>ROUND(I259*H259,2)</f>
        <v>0</v>
      </c>
      <c r="BL259" s="18" t="s">
        <v>165</v>
      </c>
      <c r="BM259" s="136" t="s">
        <v>386</v>
      </c>
    </row>
    <row r="260" spans="2:65" s="1" customFormat="1" ht="11.25">
      <c r="B260" s="33"/>
      <c r="D260" s="138" t="s">
        <v>167</v>
      </c>
      <c r="F260" s="139" t="s">
        <v>387</v>
      </c>
      <c r="I260" s="140"/>
      <c r="L260" s="33"/>
      <c r="M260" s="141"/>
      <c r="T260" s="54"/>
      <c r="AT260" s="18" t="s">
        <v>167</v>
      </c>
      <c r="AU260" s="18" t="s">
        <v>86</v>
      </c>
    </row>
    <row r="261" spans="2:65" s="1" customFormat="1" ht="11.25">
      <c r="B261" s="33"/>
      <c r="D261" s="142" t="s">
        <v>169</v>
      </c>
      <c r="F261" s="143" t="s">
        <v>388</v>
      </c>
      <c r="I261" s="140"/>
      <c r="L261" s="33"/>
      <c r="M261" s="141"/>
      <c r="T261" s="54"/>
      <c r="AT261" s="18" t="s">
        <v>169</v>
      </c>
      <c r="AU261" s="18" t="s">
        <v>86</v>
      </c>
    </row>
    <row r="262" spans="2:65" s="12" customFormat="1" ht="11.25">
      <c r="B262" s="144"/>
      <c r="D262" s="138" t="s">
        <v>171</v>
      </c>
      <c r="E262" s="145" t="s">
        <v>19</v>
      </c>
      <c r="F262" s="146" t="s">
        <v>114</v>
      </c>
      <c r="H262" s="147">
        <v>0.25</v>
      </c>
      <c r="I262" s="148"/>
      <c r="L262" s="144"/>
      <c r="M262" s="149"/>
      <c r="T262" s="150"/>
      <c r="AT262" s="145" t="s">
        <v>171</v>
      </c>
      <c r="AU262" s="145" t="s">
        <v>86</v>
      </c>
      <c r="AV262" s="12" t="s">
        <v>86</v>
      </c>
      <c r="AW262" s="12" t="s">
        <v>37</v>
      </c>
      <c r="AX262" s="12" t="s">
        <v>84</v>
      </c>
      <c r="AY262" s="145" t="s">
        <v>158</v>
      </c>
    </row>
    <row r="263" spans="2:65" s="11" customFormat="1" ht="22.9" customHeight="1">
      <c r="B263" s="113"/>
      <c r="D263" s="114" t="s">
        <v>75</v>
      </c>
      <c r="E263" s="123" t="s">
        <v>165</v>
      </c>
      <c r="F263" s="123" t="s">
        <v>389</v>
      </c>
      <c r="I263" s="116"/>
      <c r="J263" s="124">
        <f>BK263</f>
        <v>0</v>
      </c>
      <c r="L263" s="113"/>
      <c r="M263" s="118"/>
      <c r="P263" s="119">
        <f>SUM(P264:P288)</f>
        <v>0</v>
      </c>
      <c r="R263" s="119">
        <f>SUM(R264:R288)</f>
        <v>2.0185600000000001E-2</v>
      </c>
      <c r="T263" s="120">
        <f>SUM(T264:T288)</f>
        <v>0</v>
      </c>
      <c r="AR263" s="114" t="s">
        <v>84</v>
      </c>
      <c r="AT263" s="121" t="s">
        <v>75</v>
      </c>
      <c r="AU263" s="121" t="s">
        <v>84</v>
      </c>
      <c r="AY263" s="114" t="s">
        <v>158</v>
      </c>
      <c r="BK263" s="122">
        <f>SUM(BK264:BK288)</f>
        <v>0</v>
      </c>
    </row>
    <row r="264" spans="2:65" s="1" customFormat="1" ht="16.5" customHeight="1">
      <c r="B264" s="33"/>
      <c r="C264" s="125" t="s">
        <v>390</v>
      </c>
      <c r="D264" s="125" t="s">
        <v>160</v>
      </c>
      <c r="E264" s="126" t="s">
        <v>391</v>
      </c>
      <c r="F264" s="127" t="s">
        <v>392</v>
      </c>
      <c r="G264" s="128" t="s">
        <v>103</v>
      </c>
      <c r="H264" s="129">
        <v>3.5640000000000001</v>
      </c>
      <c r="I264" s="130"/>
      <c r="J264" s="131">
        <f>ROUND(I264*H264,2)</f>
        <v>0</v>
      </c>
      <c r="K264" s="127" t="s">
        <v>164</v>
      </c>
      <c r="L264" s="33"/>
      <c r="M264" s="132" t="s">
        <v>19</v>
      </c>
      <c r="N264" s="133" t="s">
        <v>47</v>
      </c>
      <c r="P264" s="134">
        <f>O264*H264</f>
        <v>0</v>
      </c>
      <c r="Q264" s="134">
        <v>0</v>
      </c>
      <c r="R264" s="134">
        <f>Q264*H264</f>
        <v>0</v>
      </c>
      <c r="S264" s="134">
        <v>0</v>
      </c>
      <c r="T264" s="135">
        <f>S264*H264</f>
        <v>0</v>
      </c>
      <c r="AR264" s="136" t="s">
        <v>165</v>
      </c>
      <c r="AT264" s="136" t="s">
        <v>160</v>
      </c>
      <c r="AU264" s="136" t="s">
        <v>86</v>
      </c>
      <c r="AY264" s="18" t="s">
        <v>158</v>
      </c>
      <c r="BE264" s="137">
        <f>IF(N264="základní",J264,0)</f>
        <v>0</v>
      </c>
      <c r="BF264" s="137">
        <f>IF(N264="snížená",J264,0)</f>
        <v>0</v>
      </c>
      <c r="BG264" s="137">
        <f>IF(N264="zákl. přenesená",J264,0)</f>
        <v>0</v>
      </c>
      <c r="BH264" s="137">
        <f>IF(N264="sníž. přenesená",J264,0)</f>
        <v>0</v>
      </c>
      <c r="BI264" s="137">
        <f>IF(N264="nulová",J264,0)</f>
        <v>0</v>
      </c>
      <c r="BJ264" s="18" t="s">
        <v>84</v>
      </c>
      <c r="BK264" s="137">
        <f>ROUND(I264*H264,2)</f>
        <v>0</v>
      </c>
      <c r="BL264" s="18" t="s">
        <v>165</v>
      </c>
      <c r="BM264" s="136" t="s">
        <v>393</v>
      </c>
    </row>
    <row r="265" spans="2:65" s="1" customFormat="1" ht="11.25">
      <c r="B265" s="33"/>
      <c r="D265" s="138" t="s">
        <v>167</v>
      </c>
      <c r="F265" s="139" t="s">
        <v>394</v>
      </c>
      <c r="I265" s="140"/>
      <c r="L265" s="33"/>
      <c r="M265" s="141"/>
      <c r="T265" s="54"/>
      <c r="AT265" s="18" t="s">
        <v>167</v>
      </c>
      <c r="AU265" s="18" t="s">
        <v>86</v>
      </c>
    </row>
    <row r="266" spans="2:65" s="1" customFormat="1" ht="11.25">
      <c r="B266" s="33"/>
      <c r="D266" s="142" t="s">
        <v>169</v>
      </c>
      <c r="F266" s="143" t="s">
        <v>395</v>
      </c>
      <c r="I266" s="140"/>
      <c r="L266" s="33"/>
      <c r="M266" s="141"/>
      <c r="T266" s="54"/>
      <c r="AT266" s="18" t="s">
        <v>169</v>
      </c>
      <c r="AU266" s="18" t="s">
        <v>86</v>
      </c>
    </row>
    <row r="267" spans="2:65" s="1" customFormat="1" ht="19.5">
      <c r="B267" s="33"/>
      <c r="D267" s="138" t="s">
        <v>300</v>
      </c>
      <c r="F267" s="171" t="s">
        <v>396</v>
      </c>
      <c r="I267" s="140"/>
      <c r="L267" s="33"/>
      <c r="M267" s="141"/>
      <c r="T267" s="54"/>
      <c r="AT267" s="18" t="s">
        <v>300</v>
      </c>
      <c r="AU267" s="18" t="s">
        <v>86</v>
      </c>
    </row>
    <row r="268" spans="2:65" s="13" customFormat="1" ht="11.25">
      <c r="B268" s="151"/>
      <c r="D268" s="138" t="s">
        <v>171</v>
      </c>
      <c r="E268" s="152" t="s">
        <v>19</v>
      </c>
      <c r="F268" s="153" t="s">
        <v>185</v>
      </c>
      <c r="H268" s="152" t="s">
        <v>19</v>
      </c>
      <c r="I268" s="154"/>
      <c r="L268" s="151"/>
      <c r="M268" s="155"/>
      <c r="T268" s="156"/>
      <c r="AT268" s="152" t="s">
        <v>171</v>
      </c>
      <c r="AU268" s="152" t="s">
        <v>86</v>
      </c>
      <c r="AV268" s="13" t="s">
        <v>84</v>
      </c>
      <c r="AW268" s="13" t="s">
        <v>37</v>
      </c>
      <c r="AX268" s="13" t="s">
        <v>76</v>
      </c>
      <c r="AY268" s="152" t="s">
        <v>158</v>
      </c>
    </row>
    <row r="269" spans="2:65" s="12" customFormat="1" ht="11.25">
      <c r="B269" s="144"/>
      <c r="D269" s="138" t="s">
        <v>171</v>
      </c>
      <c r="E269" s="145" t="s">
        <v>19</v>
      </c>
      <c r="F269" s="146" t="s">
        <v>397</v>
      </c>
      <c r="H269" s="147">
        <v>0.75600000000000001</v>
      </c>
      <c r="I269" s="148"/>
      <c r="L269" s="144"/>
      <c r="M269" s="149"/>
      <c r="T269" s="150"/>
      <c r="AT269" s="145" t="s">
        <v>171</v>
      </c>
      <c r="AU269" s="145" t="s">
        <v>86</v>
      </c>
      <c r="AV269" s="12" t="s">
        <v>86</v>
      </c>
      <c r="AW269" s="12" t="s">
        <v>37</v>
      </c>
      <c r="AX269" s="12" t="s">
        <v>76</v>
      </c>
      <c r="AY269" s="145" t="s">
        <v>158</v>
      </c>
    </row>
    <row r="270" spans="2:65" s="12" customFormat="1" ht="11.25">
      <c r="B270" s="144"/>
      <c r="D270" s="138" t="s">
        <v>171</v>
      </c>
      <c r="E270" s="145" t="s">
        <v>19</v>
      </c>
      <c r="F270" s="146" t="s">
        <v>398</v>
      </c>
      <c r="H270" s="147">
        <v>2.8079999999999998</v>
      </c>
      <c r="I270" s="148"/>
      <c r="L270" s="144"/>
      <c r="M270" s="149"/>
      <c r="T270" s="150"/>
      <c r="AT270" s="145" t="s">
        <v>171</v>
      </c>
      <c r="AU270" s="145" t="s">
        <v>86</v>
      </c>
      <c r="AV270" s="12" t="s">
        <v>86</v>
      </c>
      <c r="AW270" s="12" t="s">
        <v>37</v>
      </c>
      <c r="AX270" s="12" t="s">
        <v>76</v>
      </c>
      <c r="AY270" s="145" t="s">
        <v>158</v>
      </c>
    </row>
    <row r="271" spans="2:65" s="14" customFormat="1" ht="11.25">
      <c r="B271" s="157"/>
      <c r="D271" s="138" t="s">
        <v>171</v>
      </c>
      <c r="E271" s="158" t="s">
        <v>19</v>
      </c>
      <c r="F271" s="159" t="s">
        <v>189</v>
      </c>
      <c r="H271" s="160">
        <v>3.5640000000000001</v>
      </c>
      <c r="I271" s="161"/>
      <c r="L271" s="157"/>
      <c r="M271" s="162"/>
      <c r="T271" s="163"/>
      <c r="AT271" s="158" t="s">
        <v>171</v>
      </c>
      <c r="AU271" s="158" t="s">
        <v>86</v>
      </c>
      <c r="AV271" s="14" t="s">
        <v>165</v>
      </c>
      <c r="AW271" s="14" t="s">
        <v>37</v>
      </c>
      <c r="AX271" s="14" t="s">
        <v>84</v>
      </c>
      <c r="AY271" s="158" t="s">
        <v>158</v>
      </c>
    </row>
    <row r="272" spans="2:65" s="1" customFormat="1" ht="16.5" customHeight="1">
      <c r="B272" s="33"/>
      <c r="C272" s="125" t="s">
        <v>399</v>
      </c>
      <c r="D272" s="125" t="s">
        <v>160</v>
      </c>
      <c r="E272" s="126" t="s">
        <v>400</v>
      </c>
      <c r="F272" s="127" t="s">
        <v>401</v>
      </c>
      <c r="G272" s="128" t="s">
        <v>103</v>
      </c>
      <c r="H272" s="129">
        <v>0.23300000000000001</v>
      </c>
      <c r="I272" s="130"/>
      <c r="J272" s="131">
        <f>ROUND(I272*H272,2)</f>
        <v>0</v>
      </c>
      <c r="K272" s="127" t="s">
        <v>164</v>
      </c>
      <c r="L272" s="33"/>
      <c r="M272" s="132" t="s">
        <v>19</v>
      </c>
      <c r="N272" s="133" t="s">
        <v>47</v>
      </c>
      <c r="P272" s="134">
        <f>O272*H272</f>
        <v>0</v>
      </c>
      <c r="Q272" s="134">
        <v>0</v>
      </c>
      <c r="R272" s="134">
        <f>Q272*H272</f>
        <v>0</v>
      </c>
      <c r="S272" s="134">
        <v>0</v>
      </c>
      <c r="T272" s="135">
        <f>S272*H272</f>
        <v>0</v>
      </c>
      <c r="AR272" s="136" t="s">
        <v>165</v>
      </c>
      <c r="AT272" s="136" t="s">
        <v>160</v>
      </c>
      <c r="AU272" s="136" t="s">
        <v>86</v>
      </c>
      <c r="AY272" s="18" t="s">
        <v>158</v>
      </c>
      <c r="BE272" s="137">
        <f>IF(N272="základní",J272,0)</f>
        <v>0</v>
      </c>
      <c r="BF272" s="137">
        <f>IF(N272="snížená",J272,0)</f>
        <v>0</v>
      </c>
      <c r="BG272" s="137">
        <f>IF(N272="zákl. přenesená",J272,0)</f>
        <v>0</v>
      </c>
      <c r="BH272" s="137">
        <f>IF(N272="sníž. přenesená",J272,0)</f>
        <v>0</v>
      </c>
      <c r="BI272" s="137">
        <f>IF(N272="nulová",J272,0)</f>
        <v>0</v>
      </c>
      <c r="BJ272" s="18" t="s">
        <v>84</v>
      </c>
      <c r="BK272" s="137">
        <f>ROUND(I272*H272,2)</f>
        <v>0</v>
      </c>
      <c r="BL272" s="18" t="s">
        <v>165</v>
      </c>
      <c r="BM272" s="136" t="s">
        <v>402</v>
      </c>
    </row>
    <row r="273" spans="2:65" s="1" customFormat="1" ht="19.5">
      <c r="B273" s="33"/>
      <c r="D273" s="138" t="s">
        <v>167</v>
      </c>
      <c r="F273" s="139" t="s">
        <v>403</v>
      </c>
      <c r="I273" s="140"/>
      <c r="L273" s="33"/>
      <c r="M273" s="141"/>
      <c r="T273" s="54"/>
      <c r="AT273" s="18" t="s">
        <v>167</v>
      </c>
      <c r="AU273" s="18" t="s">
        <v>86</v>
      </c>
    </row>
    <row r="274" spans="2:65" s="1" customFormat="1" ht="11.25">
      <c r="B274" s="33"/>
      <c r="D274" s="142" t="s">
        <v>169</v>
      </c>
      <c r="F274" s="143" t="s">
        <v>404</v>
      </c>
      <c r="I274" s="140"/>
      <c r="L274" s="33"/>
      <c r="M274" s="141"/>
      <c r="T274" s="54"/>
      <c r="AT274" s="18" t="s">
        <v>169</v>
      </c>
      <c r="AU274" s="18" t="s">
        <v>86</v>
      </c>
    </row>
    <row r="275" spans="2:65" s="13" customFormat="1" ht="11.25">
      <c r="B275" s="151"/>
      <c r="D275" s="138" t="s">
        <v>171</v>
      </c>
      <c r="E275" s="152" t="s">
        <v>19</v>
      </c>
      <c r="F275" s="153" t="s">
        <v>405</v>
      </c>
      <c r="H275" s="152" t="s">
        <v>19</v>
      </c>
      <c r="I275" s="154"/>
      <c r="L275" s="151"/>
      <c r="M275" s="155"/>
      <c r="T275" s="156"/>
      <c r="AT275" s="152" t="s">
        <v>171</v>
      </c>
      <c r="AU275" s="152" t="s">
        <v>86</v>
      </c>
      <c r="AV275" s="13" t="s">
        <v>84</v>
      </c>
      <c r="AW275" s="13" t="s">
        <v>37</v>
      </c>
      <c r="AX275" s="13" t="s">
        <v>76</v>
      </c>
      <c r="AY275" s="152" t="s">
        <v>158</v>
      </c>
    </row>
    <row r="276" spans="2:65" s="12" customFormat="1" ht="11.25">
      <c r="B276" s="144"/>
      <c r="D276" s="138" t="s">
        <v>171</v>
      </c>
      <c r="E276" s="145" t="s">
        <v>19</v>
      </c>
      <c r="F276" s="146" t="s">
        <v>406</v>
      </c>
      <c r="H276" s="147">
        <v>0.12</v>
      </c>
      <c r="I276" s="148"/>
      <c r="L276" s="144"/>
      <c r="M276" s="149"/>
      <c r="T276" s="150"/>
      <c r="AT276" s="145" t="s">
        <v>171</v>
      </c>
      <c r="AU276" s="145" t="s">
        <v>86</v>
      </c>
      <c r="AV276" s="12" t="s">
        <v>86</v>
      </c>
      <c r="AW276" s="12" t="s">
        <v>37</v>
      </c>
      <c r="AX276" s="12" t="s">
        <v>76</v>
      </c>
      <c r="AY276" s="145" t="s">
        <v>158</v>
      </c>
    </row>
    <row r="277" spans="2:65" s="12" customFormat="1" ht="11.25">
      <c r="B277" s="144"/>
      <c r="D277" s="138" t="s">
        <v>171</v>
      </c>
      <c r="E277" s="145" t="s">
        <v>19</v>
      </c>
      <c r="F277" s="146" t="s">
        <v>407</v>
      </c>
      <c r="H277" s="147">
        <v>0.113</v>
      </c>
      <c r="I277" s="148"/>
      <c r="L277" s="144"/>
      <c r="M277" s="149"/>
      <c r="T277" s="150"/>
      <c r="AT277" s="145" t="s">
        <v>171</v>
      </c>
      <c r="AU277" s="145" t="s">
        <v>86</v>
      </c>
      <c r="AV277" s="12" t="s">
        <v>86</v>
      </c>
      <c r="AW277" s="12" t="s">
        <v>37</v>
      </c>
      <c r="AX277" s="12" t="s">
        <v>76</v>
      </c>
      <c r="AY277" s="145" t="s">
        <v>158</v>
      </c>
    </row>
    <row r="278" spans="2:65" s="14" customFormat="1" ht="11.25">
      <c r="B278" s="157"/>
      <c r="D278" s="138" t="s">
        <v>171</v>
      </c>
      <c r="E278" s="158" t="s">
        <v>19</v>
      </c>
      <c r="F278" s="159" t="s">
        <v>189</v>
      </c>
      <c r="H278" s="160">
        <v>0.23300000000000001</v>
      </c>
      <c r="I278" s="161"/>
      <c r="L278" s="157"/>
      <c r="M278" s="162"/>
      <c r="T278" s="163"/>
      <c r="AT278" s="158" t="s">
        <v>171</v>
      </c>
      <c r="AU278" s="158" t="s">
        <v>86</v>
      </c>
      <c r="AV278" s="14" t="s">
        <v>165</v>
      </c>
      <c r="AW278" s="14" t="s">
        <v>37</v>
      </c>
      <c r="AX278" s="14" t="s">
        <v>84</v>
      </c>
      <c r="AY278" s="158" t="s">
        <v>158</v>
      </c>
    </row>
    <row r="279" spans="2:65" s="1" customFormat="1" ht="16.5" customHeight="1">
      <c r="B279" s="33"/>
      <c r="C279" s="125" t="s">
        <v>408</v>
      </c>
      <c r="D279" s="125" t="s">
        <v>160</v>
      </c>
      <c r="E279" s="126" t="s">
        <v>409</v>
      </c>
      <c r="F279" s="127" t="s">
        <v>410</v>
      </c>
      <c r="G279" s="128" t="s">
        <v>111</v>
      </c>
      <c r="H279" s="129">
        <v>1.52</v>
      </c>
      <c r="I279" s="130"/>
      <c r="J279" s="131">
        <f>ROUND(I279*H279,2)</f>
        <v>0</v>
      </c>
      <c r="K279" s="127" t="s">
        <v>164</v>
      </c>
      <c r="L279" s="33"/>
      <c r="M279" s="132" t="s">
        <v>19</v>
      </c>
      <c r="N279" s="133" t="s">
        <v>47</v>
      </c>
      <c r="P279" s="134">
        <f>O279*H279</f>
        <v>0</v>
      </c>
      <c r="Q279" s="134">
        <v>1.328E-2</v>
      </c>
      <c r="R279" s="134">
        <f>Q279*H279</f>
        <v>2.0185600000000001E-2</v>
      </c>
      <c r="S279" s="134">
        <v>0</v>
      </c>
      <c r="T279" s="135">
        <f>S279*H279</f>
        <v>0</v>
      </c>
      <c r="AR279" s="136" t="s">
        <v>165</v>
      </c>
      <c r="AT279" s="136" t="s">
        <v>160</v>
      </c>
      <c r="AU279" s="136" t="s">
        <v>86</v>
      </c>
      <c r="AY279" s="18" t="s">
        <v>158</v>
      </c>
      <c r="BE279" s="137">
        <f>IF(N279="základní",J279,0)</f>
        <v>0</v>
      </c>
      <c r="BF279" s="137">
        <f>IF(N279="snížená",J279,0)</f>
        <v>0</v>
      </c>
      <c r="BG279" s="137">
        <f>IF(N279="zákl. přenesená",J279,0)</f>
        <v>0</v>
      </c>
      <c r="BH279" s="137">
        <f>IF(N279="sníž. přenesená",J279,0)</f>
        <v>0</v>
      </c>
      <c r="BI279" s="137">
        <f>IF(N279="nulová",J279,0)</f>
        <v>0</v>
      </c>
      <c r="BJ279" s="18" t="s">
        <v>84</v>
      </c>
      <c r="BK279" s="137">
        <f>ROUND(I279*H279,2)</f>
        <v>0</v>
      </c>
      <c r="BL279" s="18" t="s">
        <v>165</v>
      </c>
      <c r="BM279" s="136" t="s">
        <v>411</v>
      </c>
    </row>
    <row r="280" spans="2:65" s="1" customFormat="1" ht="11.25">
      <c r="B280" s="33"/>
      <c r="D280" s="138" t="s">
        <v>167</v>
      </c>
      <c r="F280" s="139" t="s">
        <v>412</v>
      </c>
      <c r="I280" s="140"/>
      <c r="L280" s="33"/>
      <c r="M280" s="141"/>
      <c r="T280" s="54"/>
      <c r="AT280" s="18" t="s">
        <v>167</v>
      </c>
      <c r="AU280" s="18" t="s">
        <v>86</v>
      </c>
    </row>
    <row r="281" spans="2:65" s="1" customFormat="1" ht="11.25">
      <c r="B281" s="33"/>
      <c r="D281" s="142" t="s">
        <v>169</v>
      </c>
      <c r="F281" s="143" t="s">
        <v>413</v>
      </c>
      <c r="I281" s="140"/>
      <c r="L281" s="33"/>
      <c r="M281" s="141"/>
      <c r="T281" s="54"/>
      <c r="AT281" s="18" t="s">
        <v>169</v>
      </c>
      <c r="AU281" s="18" t="s">
        <v>86</v>
      </c>
    </row>
    <row r="282" spans="2:65" s="13" customFormat="1" ht="11.25">
      <c r="B282" s="151"/>
      <c r="D282" s="138" t="s">
        <v>171</v>
      </c>
      <c r="E282" s="152" t="s">
        <v>19</v>
      </c>
      <c r="F282" s="153" t="s">
        <v>405</v>
      </c>
      <c r="H282" s="152" t="s">
        <v>19</v>
      </c>
      <c r="I282" s="154"/>
      <c r="L282" s="151"/>
      <c r="M282" s="155"/>
      <c r="T282" s="156"/>
      <c r="AT282" s="152" t="s">
        <v>171</v>
      </c>
      <c r="AU282" s="152" t="s">
        <v>86</v>
      </c>
      <c r="AV282" s="13" t="s">
        <v>84</v>
      </c>
      <c r="AW282" s="13" t="s">
        <v>37</v>
      </c>
      <c r="AX282" s="13" t="s">
        <v>76</v>
      </c>
      <c r="AY282" s="152" t="s">
        <v>158</v>
      </c>
    </row>
    <row r="283" spans="2:65" s="12" customFormat="1" ht="11.25">
      <c r="B283" s="144"/>
      <c r="D283" s="138" t="s">
        <v>171</v>
      </c>
      <c r="E283" s="145" t="s">
        <v>19</v>
      </c>
      <c r="F283" s="146" t="s">
        <v>414</v>
      </c>
      <c r="H283" s="147">
        <v>0.47</v>
      </c>
      <c r="I283" s="148"/>
      <c r="L283" s="144"/>
      <c r="M283" s="149"/>
      <c r="T283" s="150"/>
      <c r="AT283" s="145" t="s">
        <v>171</v>
      </c>
      <c r="AU283" s="145" t="s">
        <v>86</v>
      </c>
      <c r="AV283" s="12" t="s">
        <v>86</v>
      </c>
      <c r="AW283" s="12" t="s">
        <v>37</v>
      </c>
      <c r="AX283" s="12" t="s">
        <v>76</v>
      </c>
      <c r="AY283" s="145" t="s">
        <v>158</v>
      </c>
    </row>
    <row r="284" spans="2:65" s="12" customFormat="1" ht="11.25">
      <c r="B284" s="144"/>
      <c r="D284" s="138" t="s">
        <v>171</v>
      </c>
      <c r="E284" s="145" t="s">
        <v>19</v>
      </c>
      <c r="F284" s="146" t="s">
        <v>415</v>
      </c>
      <c r="H284" s="147">
        <v>1.05</v>
      </c>
      <c r="I284" s="148"/>
      <c r="L284" s="144"/>
      <c r="M284" s="149"/>
      <c r="T284" s="150"/>
      <c r="AT284" s="145" t="s">
        <v>171</v>
      </c>
      <c r="AU284" s="145" t="s">
        <v>86</v>
      </c>
      <c r="AV284" s="12" t="s">
        <v>86</v>
      </c>
      <c r="AW284" s="12" t="s">
        <v>37</v>
      </c>
      <c r="AX284" s="12" t="s">
        <v>76</v>
      </c>
      <c r="AY284" s="145" t="s">
        <v>158</v>
      </c>
    </row>
    <row r="285" spans="2:65" s="14" customFormat="1" ht="11.25">
      <c r="B285" s="157"/>
      <c r="D285" s="138" t="s">
        <v>171</v>
      </c>
      <c r="E285" s="158" t="s">
        <v>19</v>
      </c>
      <c r="F285" s="159" t="s">
        <v>189</v>
      </c>
      <c r="H285" s="160">
        <v>1.52</v>
      </c>
      <c r="I285" s="161"/>
      <c r="L285" s="157"/>
      <c r="M285" s="162"/>
      <c r="T285" s="163"/>
      <c r="AT285" s="158" t="s">
        <v>171</v>
      </c>
      <c r="AU285" s="158" t="s">
        <v>86</v>
      </c>
      <c r="AV285" s="14" t="s">
        <v>165</v>
      </c>
      <c r="AW285" s="14" t="s">
        <v>37</v>
      </c>
      <c r="AX285" s="14" t="s">
        <v>84</v>
      </c>
      <c r="AY285" s="158" t="s">
        <v>158</v>
      </c>
    </row>
    <row r="286" spans="2:65" s="1" customFormat="1" ht="16.5" customHeight="1">
      <c r="B286" s="33"/>
      <c r="C286" s="125" t="s">
        <v>416</v>
      </c>
      <c r="D286" s="125" t="s">
        <v>160</v>
      </c>
      <c r="E286" s="126" t="s">
        <v>417</v>
      </c>
      <c r="F286" s="127" t="s">
        <v>418</v>
      </c>
      <c r="G286" s="128" t="s">
        <v>111</v>
      </c>
      <c r="H286" s="129">
        <v>2</v>
      </c>
      <c r="I286" s="130"/>
      <c r="J286" s="131">
        <f>ROUND(I286*H286,2)</f>
        <v>0</v>
      </c>
      <c r="K286" s="127" t="s">
        <v>164</v>
      </c>
      <c r="L286" s="33"/>
      <c r="M286" s="132" t="s">
        <v>19</v>
      </c>
      <c r="N286" s="133" t="s">
        <v>47</v>
      </c>
      <c r="P286" s="134">
        <f>O286*H286</f>
        <v>0</v>
      </c>
      <c r="Q286" s="134">
        <v>0</v>
      </c>
      <c r="R286" s="134">
        <f>Q286*H286</f>
        <v>0</v>
      </c>
      <c r="S286" s="134">
        <v>0</v>
      </c>
      <c r="T286" s="135">
        <f>S286*H286</f>
        <v>0</v>
      </c>
      <c r="AR286" s="136" t="s">
        <v>165</v>
      </c>
      <c r="AT286" s="136" t="s">
        <v>160</v>
      </c>
      <c r="AU286" s="136" t="s">
        <v>86</v>
      </c>
      <c r="AY286" s="18" t="s">
        <v>158</v>
      </c>
      <c r="BE286" s="137">
        <f>IF(N286="základní",J286,0)</f>
        <v>0</v>
      </c>
      <c r="BF286" s="137">
        <f>IF(N286="snížená",J286,0)</f>
        <v>0</v>
      </c>
      <c r="BG286" s="137">
        <f>IF(N286="zákl. přenesená",J286,0)</f>
        <v>0</v>
      </c>
      <c r="BH286" s="137">
        <f>IF(N286="sníž. přenesená",J286,0)</f>
        <v>0</v>
      </c>
      <c r="BI286" s="137">
        <f>IF(N286="nulová",J286,0)</f>
        <v>0</v>
      </c>
      <c r="BJ286" s="18" t="s">
        <v>84</v>
      </c>
      <c r="BK286" s="137">
        <f>ROUND(I286*H286,2)</f>
        <v>0</v>
      </c>
      <c r="BL286" s="18" t="s">
        <v>165</v>
      </c>
      <c r="BM286" s="136" t="s">
        <v>419</v>
      </c>
    </row>
    <row r="287" spans="2:65" s="1" customFormat="1" ht="11.25">
      <c r="B287" s="33"/>
      <c r="D287" s="138" t="s">
        <v>167</v>
      </c>
      <c r="F287" s="139" t="s">
        <v>420</v>
      </c>
      <c r="I287" s="140"/>
      <c r="L287" s="33"/>
      <c r="M287" s="141"/>
      <c r="T287" s="54"/>
      <c r="AT287" s="18" t="s">
        <v>167</v>
      </c>
      <c r="AU287" s="18" t="s">
        <v>86</v>
      </c>
    </row>
    <row r="288" spans="2:65" s="1" customFormat="1" ht="11.25">
      <c r="B288" s="33"/>
      <c r="D288" s="142" t="s">
        <v>169</v>
      </c>
      <c r="F288" s="143" t="s">
        <v>421</v>
      </c>
      <c r="I288" s="140"/>
      <c r="L288" s="33"/>
      <c r="M288" s="141"/>
      <c r="T288" s="54"/>
      <c r="AT288" s="18" t="s">
        <v>169</v>
      </c>
      <c r="AU288" s="18" t="s">
        <v>86</v>
      </c>
    </row>
    <row r="289" spans="2:65" s="11" customFormat="1" ht="22.9" customHeight="1">
      <c r="B289" s="113"/>
      <c r="D289" s="114" t="s">
        <v>75</v>
      </c>
      <c r="E289" s="123" t="s">
        <v>229</v>
      </c>
      <c r="F289" s="123" t="s">
        <v>422</v>
      </c>
      <c r="I289" s="116"/>
      <c r="J289" s="124">
        <f>BK289</f>
        <v>0</v>
      </c>
      <c r="L289" s="113"/>
      <c r="M289" s="118"/>
      <c r="P289" s="119">
        <f>SUM(P290:P471)</f>
        <v>0</v>
      </c>
      <c r="R289" s="119">
        <f>SUM(R290:R471)</f>
        <v>2.6101808000000006</v>
      </c>
      <c r="T289" s="120">
        <f>SUM(T290:T471)</f>
        <v>1.7823</v>
      </c>
      <c r="AR289" s="114" t="s">
        <v>84</v>
      </c>
      <c r="AT289" s="121" t="s">
        <v>75</v>
      </c>
      <c r="AU289" s="121" t="s">
        <v>84</v>
      </c>
      <c r="AY289" s="114" t="s">
        <v>158</v>
      </c>
      <c r="BK289" s="122">
        <f>SUM(BK290:BK471)</f>
        <v>0</v>
      </c>
    </row>
    <row r="290" spans="2:65" s="1" customFormat="1" ht="16.5" customHeight="1">
      <c r="B290" s="33"/>
      <c r="C290" s="125" t="s">
        <v>423</v>
      </c>
      <c r="D290" s="125" t="s">
        <v>160</v>
      </c>
      <c r="E290" s="126" t="s">
        <v>424</v>
      </c>
      <c r="F290" s="127" t="s">
        <v>425</v>
      </c>
      <c r="G290" s="128" t="s">
        <v>278</v>
      </c>
      <c r="H290" s="129">
        <v>1</v>
      </c>
      <c r="I290" s="130"/>
      <c r="J290" s="131">
        <f>ROUND(I290*H290,2)</f>
        <v>0</v>
      </c>
      <c r="K290" s="127" t="s">
        <v>164</v>
      </c>
      <c r="L290" s="33"/>
      <c r="M290" s="132" t="s">
        <v>19</v>
      </c>
      <c r="N290" s="133" t="s">
        <v>47</v>
      </c>
      <c r="P290" s="134">
        <f>O290*H290</f>
        <v>0</v>
      </c>
      <c r="Q290" s="134">
        <v>0</v>
      </c>
      <c r="R290" s="134">
        <f>Q290*H290</f>
        <v>0</v>
      </c>
      <c r="S290" s="134">
        <v>0</v>
      </c>
      <c r="T290" s="135">
        <f>S290*H290</f>
        <v>0</v>
      </c>
      <c r="AR290" s="136" t="s">
        <v>165</v>
      </c>
      <c r="AT290" s="136" t="s">
        <v>160</v>
      </c>
      <c r="AU290" s="136" t="s">
        <v>86</v>
      </c>
      <c r="AY290" s="18" t="s">
        <v>158</v>
      </c>
      <c r="BE290" s="137">
        <f>IF(N290="základní",J290,0)</f>
        <v>0</v>
      </c>
      <c r="BF290" s="137">
        <f>IF(N290="snížená",J290,0)</f>
        <v>0</v>
      </c>
      <c r="BG290" s="137">
        <f>IF(N290="zákl. přenesená",J290,0)</f>
        <v>0</v>
      </c>
      <c r="BH290" s="137">
        <f>IF(N290="sníž. přenesená",J290,0)</f>
        <v>0</v>
      </c>
      <c r="BI290" s="137">
        <f>IF(N290="nulová",J290,0)</f>
        <v>0</v>
      </c>
      <c r="BJ290" s="18" t="s">
        <v>84</v>
      </c>
      <c r="BK290" s="137">
        <f>ROUND(I290*H290,2)</f>
        <v>0</v>
      </c>
      <c r="BL290" s="18" t="s">
        <v>165</v>
      </c>
      <c r="BM290" s="136" t="s">
        <v>426</v>
      </c>
    </row>
    <row r="291" spans="2:65" s="1" customFormat="1" ht="11.25">
      <c r="B291" s="33"/>
      <c r="D291" s="138" t="s">
        <v>167</v>
      </c>
      <c r="F291" s="139" t="s">
        <v>425</v>
      </c>
      <c r="I291" s="140"/>
      <c r="L291" s="33"/>
      <c r="M291" s="141"/>
      <c r="T291" s="54"/>
      <c r="AT291" s="18" t="s">
        <v>167</v>
      </c>
      <c r="AU291" s="18" t="s">
        <v>86</v>
      </c>
    </row>
    <row r="292" spans="2:65" s="1" customFormat="1" ht="11.25">
      <c r="B292" s="33"/>
      <c r="D292" s="142" t="s">
        <v>169</v>
      </c>
      <c r="F292" s="143" t="s">
        <v>427</v>
      </c>
      <c r="I292" s="140"/>
      <c r="L292" s="33"/>
      <c r="M292" s="141"/>
      <c r="T292" s="54"/>
      <c r="AT292" s="18" t="s">
        <v>169</v>
      </c>
      <c r="AU292" s="18" t="s">
        <v>86</v>
      </c>
    </row>
    <row r="293" spans="2:65" s="12" customFormat="1" ht="11.25">
      <c r="B293" s="144"/>
      <c r="D293" s="138" t="s">
        <v>171</v>
      </c>
      <c r="E293" s="145" t="s">
        <v>19</v>
      </c>
      <c r="F293" s="146" t="s">
        <v>428</v>
      </c>
      <c r="H293" s="147">
        <v>1</v>
      </c>
      <c r="I293" s="148"/>
      <c r="L293" s="144"/>
      <c r="M293" s="149"/>
      <c r="T293" s="150"/>
      <c r="AT293" s="145" t="s">
        <v>171</v>
      </c>
      <c r="AU293" s="145" t="s">
        <v>86</v>
      </c>
      <c r="AV293" s="12" t="s">
        <v>86</v>
      </c>
      <c r="AW293" s="12" t="s">
        <v>37</v>
      </c>
      <c r="AX293" s="12" t="s">
        <v>84</v>
      </c>
      <c r="AY293" s="145" t="s">
        <v>158</v>
      </c>
    </row>
    <row r="294" spans="2:65" s="1" customFormat="1" ht="16.5" customHeight="1">
      <c r="B294" s="33"/>
      <c r="C294" s="125" t="s">
        <v>429</v>
      </c>
      <c r="D294" s="125" t="s">
        <v>160</v>
      </c>
      <c r="E294" s="126" t="s">
        <v>430</v>
      </c>
      <c r="F294" s="127" t="s">
        <v>431</v>
      </c>
      <c r="G294" s="128" t="s">
        <v>278</v>
      </c>
      <c r="H294" s="129">
        <v>1</v>
      </c>
      <c r="I294" s="130"/>
      <c r="J294" s="131">
        <f>ROUND(I294*H294,2)</f>
        <v>0</v>
      </c>
      <c r="K294" s="127" t="s">
        <v>164</v>
      </c>
      <c r="L294" s="33"/>
      <c r="M294" s="132" t="s">
        <v>19</v>
      </c>
      <c r="N294" s="133" t="s">
        <v>47</v>
      </c>
      <c r="P294" s="134">
        <f>O294*H294</f>
        <v>0</v>
      </c>
      <c r="Q294" s="134">
        <v>0</v>
      </c>
      <c r="R294" s="134">
        <f>Q294*H294</f>
        <v>0</v>
      </c>
      <c r="S294" s="134">
        <v>0</v>
      </c>
      <c r="T294" s="135">
        <f>S294*H294</f>
        <v>0</v>
      </c>
      <c r="AR294" s="136" t="s">
        <v>165</v>
      </c>
      <c r="AT294" s="136" t="s">
        <v>160</v>
      </c>
      <c r="AU294" s="136" t="s">
        <v>86</v>
      </c>
      <c r="AY294" s="18" t="s">
        <v>158</v>
      </c>
      <c r="BE294" s="137">
        <f>IF(N294="základní",J294,0)</f>
        <v>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8" t="s">
        <v>84</v>
      </c>
      <c r="BK294" s="137">
        <f>ROUND(I294*H294,2)</f>
        <v>0</v>
      </c>
      <c r="BL294" s="18" t="s">
        <v>165</v>
      </c>
      <c r="BM294" s="136" t="s">
        <v>432</v>
      </c>
    </row>
    <row r="295" spans="2:65" s="1" customFormat="1" ht="11.25">
      <c r="B295" s="33"/>
      <c r="D295" s="138" t="s">
        <v>167</v>
      </c>
      <c r="F295" s="139" t="s">
        <v>431</v>
      </c>
      <c r="I295" s="140"/>
      <c r="L295" s="33"/>
      <c r="M295" s="141"/>
      <c r="T295" s="54"/>
      <c r="AT295" s="18" t="s">
        <v>167</v>
      </c>
      <c r="AU295" s="18" t="s">
        <v>86</v>
      </c>
    </row>
    <row r="296" spans="2:65" s="1" customFormat="1" ht="11.25">
      <c r="B296" s="33"/>
      <c r="D296" s="142" t="s">
        <v>169</v>
      </c>
      <c r="F296" s="143" t="s">
        <v>433</v>
      </c>
      <c r="I296" s="140"/>
      <c r="L296" s="33"/>
      <c r="M296" s="141"/>
      <c r="T296" s="54"/>
      <c r="AT296" s="18" t="s">
        <v>169</v>
      </c>
      <c r="AU296" s="18" t="s">
        <v>86</v>
      </c>
    </row>
    <row r="297" spans="2:65" s="12" customFormat="1" ht="11.25">
      <c r="B297" s="144"/>
      <c r="D297" s="138" t="s">
        <v>171</v>
      </c>
      <c r="E297" s="145" t="s">
        <v>19</v>
      </c>
      <c r="F297" s="146" t="s">
        <v>434</v>
      </c>
      <c r="H297" s="147">
        <v>1</v>
      </c>
      <c r="I297" s="148"/>
      <c r="L297" s="144"/>
      <c r="M297" s="149"/>
      <c r="T297" s="150"/>
      <c r="AT297" s="145" t="s">
        <v>171</v>
      </c>
      <c r="AU297" s="145" t="s">
        <v>86</v>
      </c>
      <c r="AV297" s="12" t="s">
        <v>86</v>
      </c>
      <c r="AW297" s="12" t="s">
        <v>37</v>
      </c>
      <c r="AX297" s="12" t="s">
        <v>84</v>
      </c>
      <c r="AY297" s="145" t="s">
        <v>158</v>
      </c>
    </row>
    <row r="298" spans="2:65" s="1" customFormat="1" ht="16.5" customHeight="1">
      <c r="B298" s="33"/>
      <c r="C298" s="125" t="s">
        <v>435</v>
      </c>
      <c r="D298" s="125" t="s">
        <v>160</v>
      </c>
      <c r="E298" s="126" t="s">
        <v>436</v>
      </c>
      <c r="F298" s="127" t="s">
        <v>437</v>
      </c>
      <c r="G298" s="128" t="s">
        <v>97</v>
      </c>
      <c r="H298" s="129">
        <v>39.6</v>
      </c>
      <c r="I298" s="130"/>
      <c r="J298" s="131">
        <f>ROUND(I298*H298,2)</f>
        <v>0</v>
      </c>
      <c r="K298" s="127" t="s">
        <v>164</v>
      </c>
      <c r="L298" s="33"/>
      <c r="M298" s="132" t="s">
        <v>19</v>
      </c>
      <c r="N298" s="133" t="s">
        <v>47</v>
      </c>
      <c r="P298" s="134">
        <f>O298*H298</f>
        <v>0</v>
      </c>
      <c r="Q298" s="134">
        <v>0</v>
      </c>
      <c r="R298" s="134">
        <f>Q298*H298</f>
        <v>0</v>
      </c>
      <c r="S298" s="134">
        <v>4.3999999999999997E-2</v>
      </c>
      <c r="T298" s="135">
        <f>S298*H298</f>
        <v>1.7423999999999999</v>
      </c>
      <c r="AR298" s="136" t="s">
        <v>165</v>
      </c>
      <c r="AT298" s="136" t="s">
        <v>160</v>
      </c>
      <c r="AU298" s="136" t="s">
        <v>86</v>
      </c>
      <c r="AY298" s="18" t="s">
        <v>158</v>
      </c>
      <c r="BE298" s="137">
        <f>IF(N298="základní",J298,0)</f>
        <v>0</v>
      </c>
      <c r="BF298" s="137">
        <f>IF(N298="snížená",J298,0)</f>
        <v>0</v>
      </c>
      <c r="BG298" s="137">
        <f>IF(N298="zákl. přenesená",J298,0)</f>
        <v>0</v>
      </c>
      <c r="BH298" s="137">
        <f>IF(N298="sníž. přenesená",J298,0)</f>
        <v>0</v>
      </c>
      <c r="BI298" s="137">
        <f>IF(N298="nulová",J298,0)</f>
        <v>0</v>
      </c>
      <c r="BJ298" s="18" t="s">
        <v>84</v>
      </c>
      <c r="BK298" s="137">
        <f>ROUND(I298*H298,2)</f>
        <v>0</v>
      </c>
      <c r="BL298" s="18" t="s">
        <v>165</v>
      </c>
      <c r="BM298" s="136" t="s">
        <v>438</v>
      </c>
    </row>
    <row r="299" spans="2:65" s="1" customFormat="1" ht="11.25">
      <c r="B299" s="33"/>
      <c r="D299" s="138" t="s">
        <v>167</v>
      </c>
      <c r="F299" s="139" t="s">
        <v>439</v>
      </c>
      <c r="I299" s="140"/>
      <c r="L299" s="33"/>
      <c r="M299" s="141"/>
      <c r="T299" s="54"/>
      <c r="AT299" s="18" t="s">
        <v>167</v>
      </c>
      <c r="AU299" s="18" t="s">
        <v>86</v>
      </c>
    </row>
    <row r="300" spans="2:65" s="1" customFormat="1" ht="11.25">
      <c r="B300" s="33"/>
      <c r="D300" s="142" t="s">
        <v>169</v>
      </c>
      <c r="F300" s="143" t="s">
        <v>440</v>
      </c>
      <c r="I300" s="140"/>
      <c r="L300" s="33"/>
      <c r="M300" s="141"/>
      <c r="T300" s="54"/>
      <c r="AT300" s="18" t="s">
        <v>169</v>
      </c>
      <c r="AU300" s="18" t="s">
        <v>86</v>
      </c>
    </row>
    <row r="301" spans="2:65" s="12" customFormat="1" ht="11.25">
      <c r="B301" s="144"/>
      <c r="D301" s="138" t="s">
        <v>171</v>
      </c>
      <c r="E301" s="145" t="s">
        <v>19</v>
      </c>
      <c r="F301" s="146" t="s">
        <v>441</v>
      </c>
      <c r="H301" s="147">
        <v>8.4</v>
      </c>
      <c r="I301" s="148"/>
      <c r="L301" s="144"/>
      <c r="M301" s="149"/>
      <c r="T301" s="150"/>
      <c r="AT301" s="145" t="s">
        <v>171</v>
      </c>
      <c r="AU301" s="145" t="s">
        <v>86</v>
      </c>
      <c r="AV301" s="12" t="s">
        <v>86</v>
      </c>
      <c r="AW301" s="12" t="s">
        <v>37</v>
      </c>
      <c r="AX301" s="12" t="s">
        <v>76</v>
      </c>
      <c r="AY301" s="145" t="s">
        <v>158</v>
      </c>
    </row>
    <row r="302" spans="2:65" s="12" customFormat="1" ht="11.25">
      <c r="B302" s="144"/>
      <c r="D302" s="138" t="s">
        <v>171</v>
      </c>
      <c r="E302" s="145" t="s">
        <v>19</v>
      </c>
      <c r="F302" s="146" t="s">
        <v>442</v>
      </c>
      <c r="H302" s="147">
        <v>31.2</v>
      </c>
      <c r="I302" s="148"/>
      <c r="L302" s="144"/>
      <c r="M302" s="149"/>
      <c r="T302" s="150"/>
      <c r="AT302" s="145" t="s">
        <v>171</v>
      </c>
      <c r="AU302" s="145" t="s">
        <v>86</v>
      </c>
      <c r="AV302" s="12" t="s">
        <v>86</v>
      </c>
      <c r="AW302" s="12" t="s">
        <v>37</v>
      </c>
      <c r="AX302" s="12" t="s">
        <v>76</v>
      </c>
      <c r="AY302" s="145" t="s">
        <v>158</v>
      </c>
    </row>
    <row r="303" spans="2:65" s="14" customFormat="1" ht="11.25">
      <c r="B303" s="157"/>
      <c r="D303" s="138" t="s">
        <v>171</v>
      </c>
      <c r="E303" s="158" t="s">
        <v>87</v>
      </c>
      <c r="F303" s="159" t="s">
        <v>189</v>
      </c>
      <c r="H303" s="160">
        <v>39.6</v>
      </c>
      <c r="I303" s="161"/>
      <c r="L303" s="157"/>
      <c r="M303" s="162"/>
      <c r="T303" s="163"/>
      <c r="AT303" s="158" t="s">
        <v>171</v>
      </c>
      <c r="AU303" s="158" t="s">
        <v>86</v>
      </c>
      <c r="AV303" s="14" t="s">
        <v>165</v>
      </c>
      <c r="AW303" s="14" t="s">
        <v>37</v>
      </c>
      <c r="AX303" s="14" t="s">
        <v>84</v>
      </c>
      <c r="AY303" s="158" t="s">
        <v>158</v>
      </c>
    </row>
    <row r="304" spans="2:65" s="1" customFormat="1" ht="16.5" customHeight="1">
      <c r="B304" s="33"/>
      <c r="C304" s="125" t="s">
        <v>443</v>
      </c>
      <c r="D304" s="125" t="s">
        <v>160</v>
      </c>
      <c r="E304" s="126" t="s">
        <v>444</v>
      </c>
      <c r="F304" s="127" t="s">
        <v>445</v>
      </c>
      <c r="G304" s="128" t="s">
        <v>97</v>
      </c>
      <c r="H304" s="129">
        <v>8.4</v>
      </c>
      <c r="I304" s="130"/>
      <c r="J304" s="131">
        <f>ROUND(I304*H304,2)</f>
        <v>0</v>
      </c>
      <c r="K304" s="127" t="s">
        <v>164</v>
      </c>
      <c r="L304" s="33"/>
      <c r="M304" s="132" t="s">
        <v>19</v>
      </c>
      <c r="N304" s="133" t="s">
        <v>47</v>
      </c>
      <c r="P304" s="134">
        <f>O304*H304</f>
        <v>0</v>
      </c>
      <c r="Q304" s="134">
        <v>0</v>
      </c>
      <c r="R304" s="134">
        <f>Q304*H304</f>
        <v>0</v>
      </c>
      <c r="S304" s="134">
        <v>0</v>
      </c>
      <c r="T304" s="135">
        <f>S304*H304</f>
        <v>0</v>
      </c>
      <c r="AR304" s="136" t="s">
        <v>165</v>
      </c>
      <c r="AT304" s="136" t="s">
        <v>160</v>
      </c>
      <c r="AU304" s="136" t="s">
        <v>86</v>
      </c>
      <c r="AY304" s="18" t="s">
        <v>158</v>
      </c>
      <c r="BE304" s="137">
        <f>IF(N304="základní",J304,0)</f>
        <v>0</v>
      </c>
      <c r="BF304" s="137">
        <f>IF(N304="snížená",J304,0)</f>
        <v>0</v>
      </c>
      <c r="BG304" s="137">
        <f>IF(N304="zákl. přenesená",J304,0)</f>
        <v>0</v>
      </c>
      <c r="BH304" s="137">
        <f>IF(N304="sníž. přenesená",J304,0)</f>
        <v>0</v>
      </c>
      <c r="BI304" s="137">
        <f>IF(N304="nulová",J304,0)</f>
        <v>0</v>
      </c>
      <c r="BJ304" s="18" t="s">
        <v>84</v>
      </c>
      <c r="BK304" s="137">
        <f>ROUND(I304*H304,2)</f>
        <v>0</v>
      </c>
      <c r="BL304" s="18" t="s">
        <v>165</v>
      </c>
      <c r="BM304" s="136" t="s">
        <v>446</v>
      </c>
    </row>
    <row r="305" spans="2:65" s="1" customFormat="1" ht="11.25">
      <c r="B305" s="33"/>
      <c r="D305" s="138" t="s">
        <v>167</v>
      </c>
      <c r="F305" s="139" t="s">
        <v>447</v>
      </c>
      <c r="I305" s="140"/>
      <c r="L305" s="33"/>
      <c r="M305" s="141"/>
      <c r="T305" s="54"/>
      <c r="AT305" s="18" t="s">
        <v>167</v>
      </c>
      <c r="AU305" s="18" t="s">
        <v>86</v>
      </c>
    </row>
    <row r="306" spans="2:65" s="1" customFormat="1" ht="11.25">
      <c r="B306" s="33"/>
      <c r="D306" s="142" t="s">
        <v>169</v>
      </c>
      <c r="F306" s="143" t="s">
        <v>448</v>
      </c>
      <c r="I306" s="140"/>
      <c r="L306" s="33"/>
      <c r="M306" s="141"/>
      <c r="T306" s="54"/>
      <c r="AT306" s="18" t="s">
        <v>169</v>
      </c>
      <c r="AU306" s="18" t="s">
        <v>86</v>
      </c>
    </row>
    <row r="307" spans="2:65" s="13" customFormat="1" ht="11.25">
      <c r="B307" s="151"/>
      <c r="D307" s="138" t="s">
        <v>171</v>
      </c>
      <c r="E307" s="152" t="s">
        <v>19</v>
      </c>
      <c r="F307" s="153" t="s">
        <v>185</v>
      </c>
      <c r="H307" s="152" t="s">
        <v>19</v>
      </c>
      <c r="I307" s="154"/>
      <c r="L307" s="151"/>
      <c r="M307" s="155"/>
      <c r="T307" s="156"/>
      <c r="AT307" s="152" t="s">
        <v>171</v>
      </c>
      <c r="AU307" s="152" t="s">
        <v>86</v>
      </c>
      <c r="AV307" s="13" t="s">
        <v>84</v>
      </c>
      <c r="AW307" s="13" t="s">
        <v>37</v>
      </c>
      <c r="AX307" s="13" t="s">
        <v>76</v>
      </c>
      <c r="AY307" s="152" t="s">
        <v>158</v>
      </c>
    </row>
    <row r="308" spans="2:65" s="12" customFormat="1" ht="11.25">
      <c r="B308" s="144"/>
      <c r="D308" s="138" t="s">
        <v>171</v>
      </c>
      <c r="E308" s="145" t="s">
        <v>95</v>
      </c>
      <c r="F308" s="146" t="s">
        <v>449</v>
      </c>
      <c r="H308" s="147">
        <v>8.4</v>
      </c>
      <c r="I308" s="148"/>
      <c r="L308" s="144"/>
      <c r="M308" s="149"/>
      <c r="T308" s="150"/>
      <c r="AT308" s="145" t="s">
        <v>171</v>
      </c>
      <c r="AU308" s="145" t="s">
        <v>86</v>
      </c>
      <c r="AV308" s="12" t="s">
        <v>86</v>
      </c>
      <c r="AW308" s="12" t="s">
        <v>37</v>
      </c>
      <c r="AX308" s="12" t="s">
        <v>84</v>
      </c>
      <c r="AY308" s="145" t="s">
        <v>158</v>
      </c>
    </row>
    <row r="309" spans="2:65" s="1" customFormat="1" ht="16.5" customHeight="1">
      <c r="B309" s="33"/>
      <c r="C309" s="172" t="s">
        <v>450</v>
      </c>
      <c r="D309" s="172" t="s">
        <v>316</v>
      </c>
      <c r="E309" s="173" t="s">
        <v>451</v>
      </c>
      <c r="F309" s="174" t="s">
        <v>452</v>
      </c>
      <c r="G309" s="175" t="s">
        <v>97</v>
      </c>
      <c r="H309" s="176">
        <v>8.484</v>
      </c>
      <c r="I309" s="177"/>
      <c r="J309" s="178">
        <f>ROUND(I309*H309,2)</f>
        <v>0</v>
      </c>
      <c r="K309" s="174" t="s">
        <v>164</v>
      </c>
      <c r="L309" s="179"/>
      <c r="M309" s="180" t="s">
        <v>19</v>
      </c>
      <c r="N309" s="181" t="s">
        <v>47</v>
      </c>
      <c r="P309" s="134">
        <f>O309*H309</f>
        <v>0</v>
      </c>
      <c r="Q309" s="134">
        <v>1.77E-2</v>
      </c>
      <c r="R309" s="134">
        <f>Q309*H309</f>
        <v>0.15016680000000002</v>
      </c>
      <c r="S309" s="134">
        <v>0</v>
      </c>
      <c r="T309" s="135">
        <f>S309*H309</f>
        <v>0</v>
      </c>
      <c r="AR309" s="136" t="s">
        <v>229</v>
      </c>
      <c r="AT309" s="136" t="s">
        <v>316</v>
      </c>
      <c r="AU309" s="136" t="s">
        <v>86</v>
      </c>
      <c r="AY309" s="18" t="s">
        <v>158</v>
      </c>
      <c r="BE309" s="137">
        <f>IF(N309="základní",J309,0)</f>
        <v>0</v>
      </c>
      <c r="BF309" s="137">
        <f>IF(N309="snížená",J309,0)</f>
        <v>0</v>
      </c>
      <c r="BG309" s="137">
        <f>IF(N309="zákl. přenesená",J309,0)</f>
        <v>0</v>
      </c>
      <c r="BH309" s="137">
        <f>IF(N309="sníž. přenesená",J309,0)</f>
        <v>0</v>
      </c>
      <c r="BI309" s="137">
        <f>IF(N309="nulová",J309,0)</f>
        <v>0</v>
      </c>
      <c r="BJ309" s="18" t="s">
        <v>84</v>
      </c>
      <c r="BK309" s="137">
        <f>ROUND(I309*H309,2)</f>
        <v>0</v>
      </c>
      <c r="BL309" s="18" t="s">
        <v>165</v>
      </c>
      <c r="BM309" s="136" t="s">
        <v>453</v>
      </c>
    </row>
    <row r="310" spans="2:65" s="1" customFormat="1" ht="11.25">
      <c r="B310" s="33"/>
      <c r="D310" s="138" t="s">
        <v>167</v>
      </c>
      <c r="F310" s="139" t="s">
        <v>452</v>
      </c>
      <c r="I310" s="140"/>
      <c r="L310" s="33"/>
      <c r="M310" s="141"/>
      <c r="T310" s="54"/>
      <c r="AT310" s="18" t="s">
        <v>167</v>
      </c>
      <c r="AU310" s="18" t="s">
        <v>86</v>
      </c>
    </row>
    <row r="311" spans="2:65" s="1" customFormat="1" ht="19.5">
      <c r="B311" s="33"/>
      <c r="D311" s="138" t="s">
        <v>300</v>
      </c>
      <c r="F311" s="171" t="s">
        <v>454</v>
      </c>
      <c r="I311" s="140"/>
      <c r="L311" s="33"/>
      <c r="M311" s="141"/>
      <c r="T311" s="54"/>
      <c r="AT311" s="18" t="s">
        <v>300</v>
      </c>
      <c r="AU311" s="18" t="s">
        <v>86</v>
      </c>
    </row>
    <row r="312" spans="2:65" s="12" customFormat="1" ht="11.25">
      <c r="B312" s="144"/>
      <c r="D312" s="138" t="s">
        <v>171</v>
      </c>
      <c r="E312" s="145" t="s">
        <v>19</v>
      </c>
      <c r="F312" s="146" t="s">
        <v>455</v>
      </c>
      <c r="H312" s="147">
        <v>8.484</v>
      </c>
      <c r="I312" s="148"/>
      <c r="L312" s="144"/>
      <c r="M312" s="149"/>
      <c r="T312" s="150"/>
      <c r="AT312" s="145" t="s">
        <v>171</v>
      </c>
      <c r="AU312" s="145" t="s">
        <v>86</v>
      </c>
      <c r="AV312" s="12" t="s">
        <v>86</v>
      </c>
      <c r="AW312" s="12" t="s">
        <v>37</v>
      </c>
      <c r="AX312" s="12" t="s">
        <v>84</v>
      </c>
      <c r="AY312" s="145" t="s">
        <v>158</v>
      </c>
    </row>
    <row r="313" spans="2:65" s="1" customFormat="1" ht="16.5" customHeight="1">
      <c r="B313" s="33"/>
      <c r="C313" s="125" t="s">
        <v>456</v>
      </c>
      <c r="D313" s="125" t="s">
        <v>160</v>
      </c>
      <c r="E313" s="126" t="s">
        <v>457</v>
      </c>
      <c r="F313" s="127" t="s">
        <v>458</v>
      </c>
      <c r="G313" s="128" t="s">
        <v>97</v>
      </c>
      <c r="H313" s="129">
        <v>31.2</v>
      </c>
      <c r="I313" s="130"/>
      <c r="J313" s="131">
        <f>ROUND(I313*H313,2)</f>
        <v>0</v>
      </c>
      <c r="K313" s="127" t="s">
        <v>164</v>
      </c>
      <c r="L313" s="33"/>
      <c r="M313" s="132" t="s">
        <v>19</v>
      </c>
      <c r="N313" s="133" t="s">
        <v>47</v>
      </c>
      <c r="P313" s="134">
        <f>O313*H313</f>
        <v>0</v>
      </c>
      <c r="Q313" s="134">
        <v>0</v>
      </c>
      <c r="R313" s="134">
        <f>Q313*H313</f>
        <v>0</v>
      </c>
      <c r="S313" s="134">
        <v>0</v>
      </c>
      <c r="T313" s="135">
        <f>S313*H313</f>
        <v>0</v>
      </c>
      <c r="AR313" s="136" t="s">
        <v>165</v>
      </c>
      <c r="AT313" s="136" t="s">
        <v>160</v>
      </c>
      <c r="AU313" s="136" t="s">
        <v>86</v>
      </c>
      <c r="AY313" s="18" t="s">
        <v>158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8" t="s">
        <v>84</v>
      </c>
      <c r="BK313" s="137">
        <f>ROUND(I313*H313,2)</f>
        <v>0</v>
      </c>
      <c r="BL313" s="18" t="s">
        <v>165</v>
      </c>
      <c r="BM313" s="136" t="s">
        <v>459</v>
      </c>
    </row>
    <row r="314" spans="2:65" s="1" customFormat="1" ht="11.25">
      <c r="B314" s="33"/>
      <c r="D314" s="138" t="s">
        <v>167</v>
      </c>
      <c r="F314" s="139" t="s">
        <v>460</v>
      </c>
      <c r="I314" s="140"/>
      <c r="L314" s="33"/>
      <c r="M314" s="141"/>
      <c r="T314" s="54"/>
      <c r="AT314" s="18" t="s">
        <v>167</v>
      </c>
      <c r="AU314" s="18" t="s">
        <v>86</v>
      </c>
    </row>
    <row r="315" spans="2:65" s="1" customFormat="1" ht="11.25">
      <c r="B315" s="33"/>
      <c r="D315" s="142" t="s">
        <v>169</v>
      </c>
      <c r="F315" s="143" t="s">
        <v>461</v>
      </c>
      <c r="I315" s="140"/>
      <c r="L315" s="33"/>
      <c r="M315" s="141"/>
      <c r="T315" s="54"/>
      <c r="AT315" s="18" t="s">
        <v>169</v>
      </c>
      <c r="AU315" s="18" t="s">
        <v>86</v>
      </c>
    </row>
    <row r="316" spans="2:65" s="13" customFormat="1" ht="11.25">
      <c r="B316" s="151"/>
      <c r="D316" s="138" t="s">
        <v>171</v>
      </c>
      <c r="E316" s="152" t="s">
        <v>19</v>
      </c>
      <c r="F316" s="153" t="s">
        <v>185</v>
      </c>
      <c r="H316" s="152" t="s">
        <v>19</v>
      </c>
      <c r="I316" s="154"/>
      <c r="L316" s="151"/>
      <c r="M316" s="155"/>
      <c r="T316" s="156"/>
      <c r="AT316" s="152" t="s">
        <v>171</v>
      </c>
      <c r="AU316" s="152" t="s">
        <v>86</v>
      </c>
      <c r="AV316" s="13" t="s">
        <v>84</v>
      </c>
      <c r="AW316" s="13" t="s">
        <v>37</v>
      </c>
      <c r="AX316" s="13" t="s">
        <v>76</v>
      </c>
      <c r="AY316" s="152" t="s">
        <v>158</v>
      </c>
    </row>
    <row r="317" spans="2:65" s="12" customFormat="1" ht="11.25">
      <c r="B317" s="144"/>
      <c r="D317" s="138" t="s">
        <v>171</v>
      </c>
      <c r="E317" s="145" t="s">
        <v>99</v>
      </c>
      <c r="F317" s="146" t="s">
        <v>462</v>
      </c>
      <c r="H317" s="147">
        <v>31.2</v>
      </c>
      <c r="I317" s="148"/>
      <c r="L317" s="144"/>
      <c r="M317" s="149"/>
      <c r="T317" s="150"/>
      <c r="AT317" s="145" t="s">
        <v>171</v>
      </c>
      <c r="AU317" s="145" t="s">
        <v>86</v>
      </c>
      <c r="AV317" s="12" t="s">
        <v>86</v>
      </c>
      <c r="AW317" s="12" t="s">
        <v>37</v>
      </c>
      <c r="AX317" s="12" t="s">
        <v>84</v>
      </c>
      <c r="AY317" s="145" t="s">
        <v>158</v>
      </c>
    </row>
    <row r="318" spans="2:65" s="1" customFormat="1" ht="16.5" customHeight="1">
      <c r="B318" s="33"/>
      <c r="C318" s="172" t="s">
        <v>463</v>
      </c>
      <c r="D318" s="172" t="s">
        <v>316</v>
      </c>
      <c r="E318" s="173" t="s">
        <v>464</v>
      </c>
      <c r="F318" s="174" t="s">
        <v>465</v>
      </c>
      <c r="G318" s="175" t="s">
        <v>97</v>
      </c>
      <c r="H318" s="176">
        <v>31.512</v>
      </c>
      <c r="I318" s="177"/>
      <c r="J318" s="178">
        <f>ROUND(I318*H318,2)</f>
        <v>0</v>
      </c>
      <c r="K318" s="174" t="s">
        <v>164</v>
      </c>
      <c r="L318" s="179"/>
      <c r="M318" s="180" t="s">
        <v>19</v>
      </c>
      <c r="N318" s="181" t="s">
        <v>47</v>
      </c>
      <c r="P318" s="134">
        <f>O318*H318</f>
        <v>0</v>
      </c>
      <c r="Q318" s="134">
        <v>2.1499999999999998E-2</v>
      </c>
      <c r="R318" s="134">
        <f>Q318*H318</f>
        <v>0.677508</v>
      </c>
      <c r="S318" s="134">
        <v>0</v>
      </c>
      <c r="T318" s="135">
        <f>S318*H318</f>
        <v>0</v>
      </c>
      <c r="AR318" s="136" t="s">
        <v>229</v>
      </c>
      <c r="AT318" s="136" t="s">
        <v>316</v>
      </c>
      <c r="AU318" s="136" t="s">
        <v>86</v>
      </c>
      <c r="AY318" s="18" t="s">
        <v>158</v>
      </c>
      <c r="BE318" s="137">
        <f>IF(N318="základní",J318,0)</f>
        <v>0</v>
      </c>
      <c r="BF318" s="137">
        <f>IF(N318="snížená",J318,0)</f>
        <v>0</v>
      </c>
      <c r="BG318" s="137">
        <f>IF(N318="zákl. přenesená",J318,0)</f>
        <v>0</v>
      </c>
      <c r="BH318" s="137">
        <f>IF(N318="sníž. přenesená",J318,0)</f>
        <v>0</v>
      </c>
      <c r="BI318" s="137">
        <f>IF(N318="nulová",J318,0)</f>
        <v>0</v>
      </c>
      <c r="BJ318" s="18" t="s">
        <v>84</v>
      </c>
      <c r="BK318" s="137">
        <f>ROUND(I318*H318,2)</f>
        <v>0</v>
      </c>
      <c r="BL318" s="18" t="s">
        <v>165</v>
      </c>
      <c r="BM318" s="136" t="s">
        <v>466</v>
      </c>
    </row>
    <row r="319" spans="2:65" s="1" customFormat="1" ht="11.25">
      <c r="B319" s="33"/>
      <c r="D319" s="138" t="s">
        <v>167</v>
      </c>
      <c r="F319" s="139" t="s">
        <v>465</v>
      </c>
      <c r="I319" s="140"/>
      <c r="L319" s="33"/>
      <c r="M319" s="141"/>
      <c r="T319" s="54"/>
      <c r="AT319" s="18" t="s">
        <v>167</v>
      </c>
      <c r="AU319" s="18" t="s">
        <v>86</v>
      </c>
    </row>
    <row r="320" spans="2:65" s="1" customFormat="1" ht="19.5">
      <c r="B320" s="33"/>
      <c r="D320" s="138" t="s">
        <v>300</v>
      </c>
      <c r="F320" s="171" t="s">
        <v>454</v>
      </c>
      <c r="I320" s="140"/>
      <c r="L320" s="33"/>
      <c r="M320" s="141"/>
      <c r="T320" s="54"/>
      <c r="AT320" s="18" t="s">
        <v>300</v>
      </c>
      <c r="AU320" s="18" t="s">
        <v>86</v>
      </c>
    </row>
    <row r="321" spans="2:65" s="12" customFormat="1" ht="11.25">
      <c r="B321" s="144"/>
      <c r="D321" s="138" t="s">
        <v>171</v>
      </c>
      <c r="E321" s="145" t="s">
        <v>19</v>
      </c>
      <c r="F321" s="146" t="s">
        <v>467</v>
      </c>
      <c r="H321" s="147">
        <v>31.512</v>
      </c>
      <c r="I321" s="148"/>
      <c r="L321" s="144"/>
      <c r="M321" s="149"/>
      <c r="T321" s="150"/>
      <c r="AT321" s="145" t="s">
        <v>171</v>
      </c>
      <c r="AU321" s="145" t="s">
        <v>86</v>
      </c>
      <c r="AV321" s="12" t="s">
        <v>86</v>
      </c>
      <c r="AW321" s="12" t="s">
        <v>37</v>
      </c>
      <c r="AX321" s="12" t="s">
        <v>84</v>
      </c>
      <c r="AY321" s="145" t="s">
        <v>158</v>
      </c>
    </row>
    <row r="322" spans="2:65" s="1" customFormat="1" ht="16.5" customHeight="1">
      <c r="B322" s="33"/>
      <c r="C322" s="125" t="s">
        <v>468</v>
      </c>
      <c r="D322" s="125" t="s">
        <v>160</v>
      </c>
      <c r="E322" s="126" t="s">
        <v>469</v>
      </c>
      <c r="F322" s="127" t="s">
        <v>470</v>
      </c>
      <c r="G322" s="128" t="s">
        <v>278</v>
      </c>
      <c r="H322" s="129">
        <v>3</v>
      </c>
      <c r="I322" s="130"/>
      <c r="J322" s="131">
        <f>ROUND(I322*H322,2)</f>
        <v>0</v>
      </c>
      <c r="K322" s="127" t="s">
        <v>164</v>
      </c>
      <c r="L322" s="33"/>
      <c r="M322" s="132" t="s">
        <v>19</v>
      </c>
      <c r="N322" s="133" t="s">
        <v>47</v>
      </c>
      <c r="P322" s="134">
        <f>O322*H322</f>
        <v>0</v>
      </c>
      <c r="Q322" s="134">
        <v>0</v>
      </c>
      <c r="R322" s="134">
        <f>Q322*H322</f>
        <v>0</v>
      </c>
      <c r="S322" s="134">
        <v>0</v>
      </c>
      <c r="T322" s="135">
        <f>S322*H322</f>
        <v>0</v>
      </c>
      <c r="AR322" s="136" t="s">
        <v>165</v>
      </c>
      <c r="AT322" s="136" t="s">
        <v>160</v>
      </c>
      <c r="AU322" s="136" t="s">
        <v>86</v>
      </c>
      <c r="AY322" s="18" t="s">
        <v>158</v>
      </c>
      <c r="BE322" s="137">
        <f>IF(N322="základní",J322,0)</f>
        <v>0</v>
      </c>
      <c r="BF322" s="137">
        <f>IF(N322="snížená",J322,0)</f>
        <v>0</v>
      </c>
      <c r="BG322" s="137">
        <f>IF(N322="zákl. přenesená",J322,0)</f>
        <v>0</v>
      </c>
      <c r="BH322" s="137">
        <f>IF(N322="sníž. přenesená",J322,0)</f>
        <v>0</v>
      </c>
      <c r="BI322" s="137">
        <f>IF(N322="nulová",J322,0)</f>
        <v>0</v>
      </c>
      <c r="BJ322" s="18" t="s">
        <v>84</v>
      </c>
      <c r="BK322" s="137">
        <f>ROUND(I322*H322,2)</f>
        <v>0</v>
      </c>
      <c r="BL322" s="18" t="s">
        <v>165</v>
      </c>
      <c r="BM322" s="136" t="s">
        <v>471</v>
      </c>
    </row>
    <row r="323" spans="2:65" s="1" customFormat="1" ht="19.5">
      <c r="B323" s="33"/>
      <c r="D323" s="138" t="s">
        <v>167</v>
      </c>
      <c r="F323" s="139" t="s">
        <v>472</v>
      </c>
      <c r="I323" s="140"/>
      <c r="L323" s="33"/>
      <c r="M323" s="141"/>
      <c r="T323" s="54"/>
      <c r="AT323" s="18" t="s">
        <v>167</v>
      </c>
      <c r="AU323" s="18" t="s">
        <v>86</v>
      </c>
    </row>
    <row r="324" spans="2:65" s="1" customFormat="1" ht="11.25">
      <c r="B324" s="33"/>
      <c r="D324" s="142" t="s">
        <v>169</v>
      </c>
      <c r="F324" s="143" t="s">
        <v>473</v>
      </c>
      <c r="I324" s="140"/>
      <c r="L324" s="33"/>
      <c r="M324" s="141"/>
      <c r="T324" s="54"/>
      <c r="AT324" s="18" t="s">
        <v>169</v>
      </c>
      <c r="AU324" s="18" t="s">
        <v>86</v>
      </c>
    </row>
    <row r="325" spans="2:65" s="13" customFormat="1" ht="11.25">
      <c r="B325" s="151"/>
      <c r="D325" s="138" t="s">
        <v>171</v>
      </c>
      <c r="E325" s="152" t="s">
        <v>19</v>
      </c>
      <c r="F325" s="153" t="s">
        <v>474</v>
      </c>
      <c r="H325" s="152" t="s">
        <v>19</v>
      </c>
      <c r="I325" s="154"/>
      <c r="L325" s="151"/>
      <c r="M325" s="155"/>
      <c r="T325" s="156"/>
      <c r="AT325" s="152" t="s">
        <v>171</v>
      </c>
      <c r="AU325" s="152" t="s">
        <v>86</v>
      </c>
      <c r="AV325" s="13" t="s">
        <v>84</v>
      </c>
      <c r="AW325" s="13" t="s">
        <v>37</v>
      </c>
      <c r="AX325" s="13" t="s">
        <v>76</v>
      </c>
      <c r="AY325" s="152" t="s">
        <v>158</v>
      </c>
    </row>
    <row r="326" spans="2:65" s="12" customFormat="1" ht="11.25">
      <c r="B326" s="144"/>
      <c r="D326" s="138" t="s">
        <v>171</v>
      </c>
      <c r="E326" s="145" t="s">
        <v>19</v>
      </c>
      <c r="F326" s="146" t="s">
        <v>475</v>
      </c>
      <c r="H326" s="147">
        <v>3</v>
      </c>
      <c r="I326" s="148"/>
      <c r="L326" s="144"/>
      <c r="M326" s="149"/>
      <c r="T326" s="150"/>
      <c r="AT326" s="145" t="s">
        <v>171</v>
      </c>
      <c r="AU326" s="145" t="s">
        <v>86</v>
      </c>
      <c r="AV326" s="12" t="s">
        <v>86</v>
      </c>
      <c r="AW326" s="12" t="s">
        <v>37</v>
      </c>
      <c r="AX326" s="12" t="s">
        <v>84</v>
      </c>
      <c r="AY326" s="145" t="s">
        <v>158</v>
      </c>
    </row>
    <row r="327" spans="2:65" s="1" customFormat="1" ht="16.5" customHeight="1">
      <c r="B327" s="33"/>
      <c r="C327" s="172" t="s">
        <v>476</v>
      </c>
      <c r="D327" s="172" t="s">
        <v>316</v>
      </c>
      <c r="E327" s="173" t="s">
        <v>477</v>
      </c>
      <c r="F327" s="174" t="s">
        <v>478</v>
      </c>
      <c r="G327" s="175" t="s">
        <v>278</v>
      </c>
      <c r="H327" s="176">
        <v>3</v>
      </c>
      <c r="I327" s="177"/>
      <c r="J327" s="178">
        <f>ROUND(I327*H327,2)</f>
        <v>0</v>
      </c>
      <c r="K327" s="174" t="s">
        <v>164</v>
      </c>
      <c r="L327" s="179"/>
      <c r="M327" s="180" t="s">
        <v>19</v>
      </c>
      <c r="N327" s="181" t="s">
        <v>47</v>
      </c>
      <c r="P327" s="134">
        <f>O327*H327</f>
        <v>0</v>
      </c>
      <c r="Q327" s="134">
        <v>6.4999999999999997E-3</v>
      </c>
      <c r="R327" s="134">
        <f>Q327*H327</f>
        <v>1.95E-2</v>
      </c>
      <c r="S327" s="134">
        <v>0</v>
      </c>
      <c r="T327" s="135">
        <f>S327*H327</f>
        <v>0</v>
      </c>
      <c r="AR327" s="136" t="s">
        <v>229</v>
      </c>
      <c r="AT327" s="136" t="s">
        <v>316</v>
      </c>
      <c r="AU327" s="136" t="s">
        <v>86</v>
      </c>
      <c r="AY327" s="18" t="s">
        <v>158</v>
      </c>
      <c r="BE327" s="137">
        <f>IF(N327="základní",J327,0)</f>
        <v>0</v>
      </c>
      <c r="BF327" s="137">
        <f>IF(N327="snížená",J327,0)</f>
        <v>0</v>
      </c>
      <c r="BG327" s="137">
        <f>IF(N327="zákl. přenesená",J327,0)</f>
        <v>0</v>
      </c>
      <c r="BH327" s="137">
        <f>IF(N327="sníž. přenesená",J327,0)</f>
        <v>0</v>
      </c>
      <c r="BI327" s="137">
        <f>IF(N327="nulová",J327,0)</f>
        <v>0</v>
      </c>
      <c r="BJ327" s="18" t="s">
        <v>84</v>
      </c>
      <c r="BK327" s="137">
        <f>ROUND(I327*H327,2)</f>
        <v>0</v>
      </c>
      <c r="BL327" s="18" t="s">
        <v>165</v>
      </c>
      <c r="BM327" s="136" t="s">
        <v>479</v>
      </c>
    </row>
    <row r="328" spans="2:65" s="1" customFormat="1" ht="11.25">
      <c r="B328" s="33"/>
      <c r="D328" s="138" t="s">
        <v>167</v>
      </c>
      <c r="F328" s="139" t="s">
        <v>478</v>
      </c>
      <c r="I328" s="140"/>
      <c r="L328" s="33"/>
      <c r="M328" s="141"/>
      <c r="T328" s="54"/>
      <c r="AT328" s="18" t="s">
        <v>167</v>
      </c>
      <c r="AU328" s="18" t="s">
        <v>86</v>
      </c>
    </row>
    <row r="329" spans="2:65" s="1" customFormat="1" ht="29.25">
      <c r="B329" s="33"/>
      <c r="D329" s="138" t="s">
        <v>300</v>
      </c>
      <c r="F329" s="171" t="s">
        <v>480</v>
      </c>
      <c r="I329" s="140"/>
      <c r="L329" s="33"/>
      <c r="M329" s="141"/>
      <c r="T329" s="54"/>
      <c r="AT329" s="18" t="s">
        <v>300</v>
      </c>
      <c r="AU329" s="18" t="s">
        <v>86</v>
      </c>
    </row>
    <row r="330" spans="2:65" s="1" customFormat="1" ht="16.5" customHeight="1">
      <c r="B330" s="33"/>
      <c r="C330" s="125" t="s">
        <v>481</v>
      </c>
      <c r="D330" s="125" t="s">
        <v>160</v>
      </c>
      <c r="E330" s="126" t="s">
        <v>482</v>
      </c>
      <c r="F330" s="127" t="s">
        <v>483</v>
      </c>
      <c r="G330" s="128" t="s">
        <v>278</v>
      </c>
      <c r="H330" s="129">
        <v>1</v>
      </c>
      <c r="I330" s="130"/>
      <c r="J330" s="131">
        <f>ROUND(I330*H330,2)</f>
        <v>0</v>
      </c>
      <c r="K330" s="127" t="s">
        <v>164</v>
      </c>
      <c r="L330" s="33"/>
      <c r="M330" s="132" t="s">
        <v>19</v>
      </c>
      <c r="N330" s="133" t="s">
        <v>47</v>
      </c>
      <c r="P330" s="134">
        <f>O330*H330</f>
        <v>0</v>
      </c>
      <c r="Q330" s="134">
        <v>1.67E-3</v>
      </c>
      <c r="R330" s="134">
        <f>Q330*H330</f>
        <v>1.67E-3</v>
      </c>
      <c r="S330" s="134">
        <v>0</v>
      </c>
      <c r="T330" s="135">
        <f>S330*H330</f>
        <v>0</v>
      </c>
      <c r="AR330" s="136" t="s">
        <v>165</v>
      </c>
      <c r="AT330" s="136" t="s">
        <v>160</v>
      </c>
      <c r="AU330" s="136" t="s">
        <v>86</v>
      </c>
      <c r="AY330" s="18" t="s">
        <v>158</v>
      </c>
      <c r="BE330" s="137">
        <f>IF(N330="základní",J330,0)</f>
        <v>0</v>
      </c>
      <c r="BF330" s="137">
        <f>IF(N330="snížená",J330,0)</f>
        <v>0</v>
      </c>
      <c r="BG330" s="137">
        <f>IF(N330="zákl. přenesená",J330,0)</f>
        <v>0</v>
      </c>
      <c r="BH330" s="137">
        <f>IF(N330="sníž. přenesená",J330,0)</f>
        <v>0</v>
      </c>
      <c r="BI330" s="137">
        <f>IF(N330="nulová",J330,0)</f>
        <v>0</v>
      </c>
      <c r="BJ330" s="18" t="s">
        <v>84</v>
      </c>
      <c r="BK330" s="137">
        <f>ROUND(I330*H330,2)</f>
        <v>0</v>
      </c>
      <c r="BL330" s="18" t="s">
        <v>165</v>
      </c>
      <c r="BM330" s="136" t="s">
        <v>484</v>
      </c>
    </row>
    <row r="331" spans="2:65" s="1" customFormat="1" ht="19.5">
      <c r="B331" s="33"/>
      <c r="D331" s="138" t="s">
        <v>167</v>
      </c>
      <c r="F331" s="139" t="s">
        <v>485</v>
      </c>
      <c r="I331" s="140"/>
      <c r="L331" s="33"/>
      <c r="M331" s="141"/>
      <c r="T331" s="54"/>
      <c r="AT331" s="18" t="s">
        <v>167</v>
      </c>
      <c r="AU331" s="18" t="s">
        <v>86</v>
      </c>
    </row>
    <row r="332" spans="2:65" s="1" customFormat="1" ht="11.25">
      <c r="B332" s="33"/>
      <c r="D332" s="142" t="s">
        <v>169</v>
      </c>
      <c r="F332" s="143" t="s">
        <v>486</v>
      </c>
      <c r="I332" s="140"/>
      <c r="L332" s="33"/>
      <c r="M332" s="141"/>
      <c r="T332" s="54"/>
      <c r="AT332" s="18" t="s">
        <v>169</v>
      </c>
      <c r="AU332" s="18" t="s">
        <v>86</v>
      </c>
    </row>
    <row r="333" spans="2:65" s="13" customFormat="1" ht="11.25">
      <c r="B333" s="151"/>
      <c r="D333" s="138" t="s">
        <v>171</v>
      </c>
      <c r="E333" s="152" t="s">
        <v>19</v>
      </c>
      <c r="F333" s="153" t="s">
        <v>474</v>
      </c>
      <c r="H333" s="152" t="s">
        <v>19</v>
      </c>
      <c r="I333" s="154"/>
      <c r="L333" s="151"/>
      <c r="M333" s="155"/>
      <c r="T333" s="156"/>
      <c r="AT333" s="152" t="s">
        <v>171</v>
      </c>
      <c r="AU333" s="152" t="s">
        <v>86</v>
      </c>
      <c r="AV333" s="13" t="s">
        <v>84</v>
      </c>
      <c r="AW333" s="13" t="s">
        <v>37</v>
      </c>
      <c r="AX333" s="13" t="s">
        <v>76</v>
      </c>
      <c r="AY333" s="152" t="s">
        <v>158</v>
      </c>
    </row>
    <row r="334" spans="2:65" s="12" customFormat="1" ht="11.25">
      <c r="B334" s="144"/>
      <c r="D334" s="138" t="s">
        <v>171</v>
      </c>
      <c r="E334" s="145" t="s">
        <v>19</v>
      </c>
      <c r="F334" s="146" t="s">
        <v>487</v>
      </c>
      <c r="H334" s="147">
        <v>1</v>
      </c>
      <c r="I334" s="148"/>
      <c r="L334" s="144"/>
      <c r="M334" s="149"/>
      <c r="T334" s="150"/>
      <c r="AT334" s="145" t="s">
        <v>171</v>
      </c>
      <c r="AU334" s="145" t="s">
        <v>86</v>
      </c>
      <c r="AV334" s="12" t="s">
        <v>86</v>
      </c>
      <c r="AW334" s="12" t="s">
        <v>37</v>
      </c>
      <c r="AX334" s="12" t="s">
        <v>84</v>
      </c>
      <c r="AY334" s="145" t="s">
        <v>158</v>
      </c>
    </row>
    <row r="335" spans="2:65" s="1" customFormat="1" ht="16.5" customHeight="1">
      <c r="B335" s="33"/>
      <c r="C335" s="172" t="s">
        <v>488</v>
      </c>
      <c r="D335" s="172" t="s">
        <v>316</v>
      </c>
      <c r="E335" s="173" t="s">
        <v>489</v>
      </c>
      <c r="F335" s="174" t="s">
        <v>490</v>
      </c>
      <c r="G335" s="175" t="s">
        <v>278</v>
      </c>
      <c r="H335" s="176">
        <v>1</v>
      </c>
      <c r="I335" s="177"/>
      <c r="J335" s="178">
        <f>ROUND(I335*H335,2)</f>
        <v>0</v>
      </c>
      <c r="K335" s="174" t="s">
        <v>164</v>
      </c>
      <c r="L335" s="179"/>
      <c r="M335" s="180" t="s">
        <v>19</v>
      </c>
      <c r="N335" s="181" t="s">
        <v>47</v>
      </c>
      <c r="P335" s="134">
        <f>O335*H335</f>
        <v>0</v>
      </c>
      <c r="Q335" s="134">
        <v>7.7000000000000002E-3</v>
      </c>
      <c r="R335" s="134">
        <f>Q335*H335</f>
        <v>7.7000000000000002E-3</v>
      </c>
      <c r="S335" s="134">
        <v>0</v>
      </c>
      <c r="T335" s="135">
        <f>S335*H335</f>
        <v>0</v>
      </c>
      <c r="AR335" s="136" t="s">
        <v>229</v>
      </c>
      <c r="AT335" s="136" t="s">
        <v>316</v>
      </c>
      <c r="AU335" s="136" t="s">
        <v>86</v>
      </c>
      <c r="AY335" s="18" t="s">
        <v>158</v>
      </c>
      <c r="BE335" s="137">
        <f>IF(N335="základní",J335,0)</f>
        <v>0</v>
      </c>
      <c r="BF335" s="137">
        <f>IF(N335="snížená",J335,0)</f>
        <v>0</v>
      </c>
      <c r="BG335" s="137">
        <f>IF(N335="zákl. přenesená",J335,0)</f>
        <v>0</v>
      </c>
      <c r="BH335" s="137">
        <f>IF(N335="sníž. přenesená",J335,0)</f>
        <v>0</v>
      </c>
      <c r="BI335" s="137">
        <f>IF(N335="nulová",J335,0)</f>
        <v>0</v>
      </c>
      <c r="BJ335" s="18" t="s">
        <v>84</v>
      </c>
      <c r="BK335" s="137">
        <f>ROUND(I335*H335,2)</f>
        <v>0</v>
      </c>
      <c r="BL335" s="18" t="s">
        <v>165</v>
      </c>
      <c r="BM335" s="136" t="s">
        <v>491</v>
      </c>
    </row>
    <row r="336" spans="2:65" s="1" customFormat="1" ht="11.25">
      <c r="B336" s="33"/>
      <c r="D336" s="138" t="s">
        <v>167</v>
      </c>
      <c r="F336" s="139" t="s">
        <v>490</v>
      </c>
      <c r="I336" s="140"/>
      <c r="L336" s="33"/>
      <c r="M336" s="141"/>
      <c r="T336" s="54"/>
      <c r="AT336" s="18" t="s">
        <v>167</v>
      </c>
      <c r="AU336" s="18" t="s">
        <v>86</v>
      </c>
    </row>
    <row r="337" spans="2:65" s="1" customFormat="1" ht="29.25">
      <c r="B337" s="33"/>
      <c r="D337" s="138" t="s">
        <v>300</v>
      </c>
      <c r="F337" s="171" t="s">
        <v>492</v>
      </c>
      <c r="I337" s="140"/>
      <c r="L337" s="33"/>
      <c r="M337" s="141"/>
      <c r="T337" s="54"/>
      <c r="AT337" s="18" t="s">
        <v>300</v>
      </c>
      <c r="AU337" s="18" t="s">
        <v>86</v>
      </c>
    </row>
    <row r="338" spans="2:65" s="1" customFormat="1" ht="16.5" customHeight="1">
      <c r="B338" s="33"/>
      <c r="C338" s="125" t="s">
        <v>493</v>
      </c>
      <c r="D338" s="125" t="s">
        <v>160</v>
      </c>
      <c r="E338" s="126" t="s">
        <v>494</v>
      </c>
      <c r="F338" s="127" t="s">
        <v>495</v>
      </c>
      <c r="G338" s="128" t="s">
        <v>278</v>
      </c>
      <c r="H338" s="129">
        <v>5</v>
      </c>
      <c r="I338" s="130"/>
      <c r="J338" s="131">
        <f>ROUND(I338*H338,2)</f>
        <v>0</v>
      </c>
      <c r="K338" s="127" t="s">
        <v>164</v>
      </c>
      <c r="L338" s="33"/>
      <c r="M338" s="132" t="s">
        <v>19</v>
      </c>
      <c r="N338" s="133" t="s">
        <v>47</v>
      </c>
      <c r="P338" s="134">
        <f>O338*H338</f>
        <v>0</v>
      </c>
      <c r="Q338" s="134">
        <v>0</v>
      </c>
      <c r="R338" s="134">
        <f>Q338*H338</f>
        <v>0</v>
      </c>
      <c r="S338" s="134">
        <v>0</v>
      </c>
      <c r="T338" s="135">
        <f>S338*H338</f>
        <v>0</v>
      </c>
      <c r="AR338" s="136" t="s">
        <v>165</v>
      </c>
      <c r="AT338" s="136" t="s">
        <v>160</v>
      </c>
      <c r="AU338" s="136" t="s">
        <v>86</v>
      </c>
      <c r="AY338" s="18" t="s">
        <v>158</v>
      </c>
      <c r="BE338" s="137">
        <f>IF(N338="základní",J338,0)</f>
        <v>0</v>
      </c>
      <c r="BF338" s="137">
        <f>IF(N338="snížená",J338,0)</f>
        <v>0</v>
      </c>
      <c r="BG338" s="137">
        <f>IF(N338="zákl. přenesená",J338,0)</f>
        <v>0</v>
      </c>
      <c r="BH338" s="137">
        <f>IF(N338="sníž. přenesená",J338,0)</f>
        <v>0</v>
      </c>
      <c r="BI338" s="137">
        <f>IF(N338="nulová",J338,0)</f>
        <v>0</v>
      </c>
      <c r="BJ338" s="18" t="s">
        <v>84</v>
      </c>
      <c r="BK338" s="137">
        <f>ROUND(I338*H338,2)</f>
        <v>0</v>
      </c>
      <c r="BL338" s="18" t="s">
        <v>165</v>
      </c>
      <c r="BM338" s="136" t="s">
        <v>496</v>
      </c>
    </row>
    <row r="339" spans="2:65" s="1" customFormat="1" ht="19.5">
      <c r="B339" s="33"/>
      <c r="D339" s="138" t="s">
        <v>167</v>
      </c>
      <c r="F339" s="139" t="s">
        <v>497</v>
      </c>
      <c r="I339" s="140"/>
      <c r="L339" s="33"/>
      <c r="M339" s="141"/>
      <c r="T339" s="54"/>
      <c r="AT339" s="18" t="s">
        <v>167</v>
      </c>
      <c r="AU339" s="18" t="s">
        <v>86</v>
      </c>
    </row>
    <row r="340" spans="2:65" s="1" customFormat="1" ht="11.25">
      <c r="B340" s="33"/>
      <c r="D340" s="142" t="s">
        <v>169</v>
      </c>
      <c r="F340" s="143" t="s">
        <v>498</v>
      </c>
      <c r="I340" s="140"/>
      <c r="L340" s="33"/>
      <c r="M340" s="141"/>
      <c r="T340" s="54"/>
      <c r="AT340" s="18" t="s">
        <v>169</v>
      </c>
      <c r="AU340" s="18" t="s">
        <v>86</v>
      </c>
    </row>
    <row r="341" spans="2:65" s="13" customFormat="1" ht="11.25">
      <c r="B341" s="151"/>
      <c r="D341" s="138" t="s">
        <v>171</v>
      </c>
      <c r="E341" s="152" t="s">
        <v>19</v>
      </c>
      <c r="F341" s="153" t="s">
        <v>474</v>
      </c>
      <c r="H341" s="152" t="s">
        <v>19</v>
      </c>
      <c r="I341" s="154"/>
      <c r="L341" s="151"/>
      <c r="M341" s="155"/>
      <c r="T341" s="156"/>
      <c r="AT341" s="152" t="s">
        <v>171</v>
      </c>
      <c r="AU341" s="152" t="s">
        <v>86</v>
      </c>
      <c r="AV341" s="13" t="s">
        <v>84</v>
      </c>
      <c r="AW341" s="13" t="s">
        <v>37</v>
      </c>
      <c r="AX341" s="13" t="s">
        <v>76</v>
      </c>
      <c r="AY341" s="152" t="s">
        <v>158</v>
      </c>
    </row>
    <row r="342" spans="2:65" s="12" customFormat="1" ht="11.25">
      <c r="B342" s="144"/>
      <c r="D342" s="138" t="s">
        <v>171</v>
      </c>
      <c r="E342" s="145" t="s">
        <v>19</v>
      </c>
      <c r="F342" s="146" t="s">
        <v>499</v>
      </c>
      <c r="H342" s="147">
        <v>2</v>
      </c>
      <c r="I342" s="148"/>
      <c r="L342" s="144"/>
      <c r="M342" s="149"/>
      <c r="T342" s="150"/>
      <c r="AT342" s="145" t="s">
        <v>171</v>
      </c>
      <c r="AU342" s="145" t="s">
        <v>86</v>
      </c>
      <c r="AV342" s="12" t="s">
        <v>86</v>
      </c>
      <c r="AW342" s="12" t="s">
        <v>37</v>
      </c>
      <c r="AX342" s="12" t="s">
        <v>76</v>
      </c>
      <c r="AY342" s="145" t="s">
        <v>158</v>
      </c>
    </row>
    <row r="343" spans="2:65" s="12" customFormat="1" ht="11.25">
      <c r="B343" s="144"/>
      <c r="D343" s="138" t="s">
        <v>171</v>
      </c>
      <c r="E343" s="145" t="s">
        <v>19</v>
      </c>
      <c r="F343" s="146" t="s">
        <v>500</v>
      </c>
      <c r="H343" s="147">
        <v>1</v>
      </c>
      <c r="I343" s="148"/>
      <c r="L343" s="144"/>
      <c r="M343" s="149"/>
      <c r="T343" s="150"/>
      <c r="AT343" s="145" t="s">
        <v>171</v>
      </c>
      <c r="AU343" s="145" t="s">
        <v>86</v>
      </c>
      <c r="AV343" s="12" t="s">
        <v>86</v>
      </c>
      <c r="AW343" s="12" t="s">
        <v>37</v>
      </c>
      <c r="AX343" s="12" t="s">
        <v>76</v>
      </c>
      <c r="AY343" s="145" t="s">
        <v>158</v>
      </c>
    </row>
    <row r="344" spans="2:65" s="12" customFormat="1" ht="11.25">
      <c r="B344" s="144"/>
      <c r="D344" s="138" t="s">
        <v>171</v>
      </c>
      <c r="E344" s="145" t="s">
        <v>19</v>
      </c>
      <c r="F344" s="146" t="s">
        <v>501</v>
      </c>
      <c r="H344" s="147">
        <v>1</v>
      </c>
      <c r="I344" s="148"/>
      <c r="L344" s="144"/>
      <c r="M344" s="149"/>
      <c r="T344" s="150"/>
      <c r="AT344" s="145" t="s">
        <v>171</v>
      </c>
      <c r="AU344" s="145" t="s">
        <v>86</v>
      </c>
      <c r="AV344" s="12" t="s">
        <v>86</v>
      </c>
      <c r="AW344" s="12" t="s">
        <v>37</v>
      </c>
      <c r="AX344" s="12" t="s">
        <v>76</v>
      </c>
      <c r="AY344" s="145" t="s">
        <v>158</v>
      </c>
    </row>
    <row r="345" spans="2:65" s="12" customFormat="1" ht="11.25">
      <c r="B345" s="144"/>
      <c r="D345" s="138" t="s">
        <v>171</v>
      </c>
      <c r="E345" s="145" t="s">
        <v>19</v>
      </c>
      <c r="F345" s="146" t="s">
        <v>502</v>
      </c>
      <c r="H345" s="147">
        <v>1</v>
      </c>
      <c r="I345" s="148"/>
      <c r="L345" s="144"/>
      <c r="M345" s="149"/>
      <c r="T345" s="150"/>
      <c r="AT345" s="145" t="s">
        <v>171</v>
      </c>
      <c r="AU345" s="145" t="s">
        <v>86</v>
      </c>
      <c r="AV345" s="12" t="s">
        <v>86</v>
      </c>
      <c r="AW345" s="12" t="s">
        <v>37</v>
      </c>
      <c r="AX345" s="12" t="s">
        <v>76</v>
      </c>
      <c r="AY345" s="145" t="s">
        <v>158</v>
      </c>
    </row>
    <row r="346" spans="2:65" s="14" customFormat="1" ht="11.25">
      <c r="B346" s="157"/>
      <c r="D346" s="138" t="s">
        <v>171</v>
      </c>
      <c r="E346" s="158" t="s">
        <v>19</v>
      </c>
      <c r="F346" s="159" t="s">
        <v>189</v>
      </c>
      <c r="H346" s="160">
        <v>5</v>
      </c>
      <c r="I346" s="161"/>
      <c r="L346" s="157"/>
      <c r="M346" s="162"/>
      <c r="T346" s="163"/>
      <c r="AT346" s="158" t="s">
        <v>171</v>
      </c>
      <c r="AU346" s="158" t="s">
        <v>86</v>
      </c>
      <c r="AV346" s="14" t="s">
        <v>165</v>
      </c>
      <c r="AW346" s="14" t="s">
        <v>37</v>
      </c>
      <c r="AX346" s="14" t="s">
        <v>84</v>
      </c>
      <c r="AY346" s="158" t="s">
        <v>158</v>
      </c>
    </row>
    <row r="347" spans="2:65" s="1" customFormat="1" ht="16.5" customHeight="1">
      <c r="B347" s="33"/>
      <c r="C347" s="172" t="s">
        <v>503</v>
      </c>
      <c r="D347" s="172" t="s">
        <v>316</v>
      </c>
      <c r="E347" s="173" t="s">
        <v>504</v>
      </c>
      <c r="F347" s="174" t="s">
        <v>505</v>
      </c>
      <c r="G347" s="175" t="s">
        <v>278</v>
      </c>
      <c r="H347" s="176">
        <v>2</v>
      </c>
      <c r="I347" s="177"/>
      <c r="J347" s="178">
        <f>ROUND(I347*H347,2)</f>
        <v>0</v>
      </c>
      <c r="K347" s="174" t="s">
        <v>164</v>
      </c>
      <c r="L347" s="179"/>
      <c r="M347" s="180" t="s">
        <v>19</v>
      </c>
      <c r="N347" s="181" t="s">
        <v>47</v>
      </c>
      <c r="P347" s="134">
        <f>O347*H347</f>
        <v>0</v>
      </c>
      <c r="Q347" s="134">
        <v>8.8000000000000005E-3</v>
      </c>
      <c r="R347" s="134">
        <f>Q347*H347</f>
        <v>1.7600000000000001E-2</v>
      </c>
      <c r="S347" s="134">
        <v>0</v>
      </c>
      <c r="T347" s="135">
        <f>S347*H347</f>
        <v>0</v>
      </c>
      <c r="AR347" s="136" t="s">
        <v>229</v>
      </c>
      <c r="AT347" s="136" t="s">
        <v>316</v>
      </c>
      <c r="AU347" s="136" t="s">
        <v>86</v>
      </c>
      <c r="AY347" s="18" t="s">
        <v>158</v>
      </c>
      <c r="BE347" s="137">
        <f>IF(N347="základní",J347,0)</f>
        <v>0</v>
      </c>
      <c r="BF347" s="137">
        <f>IF(N347="snížená",J347,0)</f>
        <v>0</v>
      </c>
      <c r="BG347" s="137">
        <f>IF(N347="zákl. přenesená",J347,0)</f>
        <v>0</v>
      </c>
      <c r="BH347" s="137">
        <f>IF(N347="sníž. přenesená",J347,0)</f>
        <v>0</v>
      </c>
      <c r="BI347" s="137">
        <f>IF(N347="nulová",J347,0)</f>
        <v>0</v>
      </c>
      <c r="BJ347" s="18" t="s">
        <v>84</v>
      </c>
      <c r="BK347" s="137">
        <f>ROUND(I347*H347,2)</f>
        <v>0</v>
      </c>
      <c r="BL347" s="18" t="s">
        <v>165</v>
      </c>
      <c r="BM347" s="136" t="s">
        <v>506</v>
      </c>
    </row>
    <row r="348" spans="2:65" s="1" customFormat="1" ht="11.25">
      <c r="B348" s="33"/>
      <c r="D348" s="138" t="s">
        <v>167</v>
      </c>
      <c r="F348" s="139" t="s">
        <v>505</v>
      </c>
      <c r="I348" s="140"/>
      <c r="L348" s="33"/>
      <c r="M348" s="141"/>
      <c r="T348" s="54"/>
      <c r="AT348" s="18" t="s">
        <v>167</v>
      </c>
      <c r="AU348" s="18" t="s">
        <v>86</v>
      </c>
    </row>
    <row r="349" spans="2:65" s="1" customFormat="1" ht="29.25">
      <c r="B349" s="33"/>
      <c r="D349" s="138" t="s">
        <v>300</v>
      </c>
      <c r="F349" s="171" t="s">
        <v>480</v>
      </c>
      <c r="I349" s="140"/>
      <c r="L349" s="33"/>
      <c r="M349" s="141"/>
      <c r="T349" s="54"/>
      <c r="AT349" s="18" t="s">
        <v>300</v>
      </c>
      <c r="AU349" s="18" t="s">
        <v>86</v>
      </c>
    </row>
    <row r="350" spans="2:65" s="1" customFormat="1" ht="16.5" customHeight="1">
      <c r="B350" s="33"/>
      <c r="C350" s="172" t="s">
        <v>507</v>
      </c>
      <c r="D350" s="172" t="s">
        <v>316</v>
      </c>
      <c r="E350" s="173" t="s">
        <v>508</v>
      </c>
      <c r="F350" s="174" t="s">
        <v>509</v>
      </c>
      <c r="G350" s="175" t="s">
        <v>278</v>
      </c>
      <c r="H350" s="176">
        <v>1</v>
      </c>
      <c r="I350" s="177"/>
      <c r="J350" s="178">
        <f>ROUND(I350*H350,2)</f>
        <v>0</v>
      </c>
      <c r="K350" s="174" t="s">
        <v>164</v>
      </c>
      <c r="L350" s="179"/>
      <c r="M350" s="180" t="s">
        <v>19</v>
      </c>
      <c r="N350" s="181" t="s">
        <v>47</v>
      </c>
      <c r="P350" s="134">
        <f>O350*H350</f>
        <v>0</v>
      </c>
      <c r="Q350" s="134">
        <v>9.1999999999999998E-3</v>
      </c>
      <c r="R350" s="134">
        <f>Q350*H350</f>
        <v>9.1999999999999998E-3</v>
      </c>
      <c r="S350" s="134">
        <v>0</v>
      </c>
      <c r="T350" s="135">
        <f>S350*H350</f>
        <v>0</v>
      </c>
      <c r="AR350" s="136" t="s">
        <v>229</v>
      </c>
      <c r="AT350" s="136" t="s">
        <v>316</v>
      </c>
      <c r="AU350" s="136" t="s">
        <v>86</v>
      </c>
      <c r="AY350" s="18" t="s">
        <v>158</v>
      </c>
      <c r="BE350" s="137">
        <f>IF(N350="základní",J350,0)</f>
        <v>0</v>
      </c>
      <c r="BF350" s="137">
        <f>IF(N350="snížená",J350,0)</f>
        <v>0</v>
      </c>
      <c r="BG350" s="137">
        <f>IF(N350="zákl. přenesená",J350,0)</f>
        <v>0</v>
      </c>
      <c r="BH350" s="137">
        <f>IF(N350="sníž. přenesená",J350,0)</f>
        <v>0</v>
      </c>
      <c r="BI350" s="137">
        <f>IF(N350="nulová",J350,0)</f>
        <v>0</v>
      </c>
      <c r="BJ350" s="18" t="s">
        <v>84</v>
      </c>
      <c r="BK350" s="137">
        <f>ROUND(I350*H350,2)</f>
        <v>0</v>
      </c>
      <c r="BL350" s="18" t="s">
        <v>165</v>
      </c>
      <c r="BM350" s="136" t="s">
        <v>510</v>
      </c>
    </row>
    <row r="351" spans="2:65" s="1" customFormat="1" ht="11.25">
      <c r="B351" s="33"/>
      <c r="D351" s="138" t="s">
        <v>167</v>
      </c>
      <c r="F351" s="139" t="s">
        <v>509</v>
      </c>
      <c r="I351" s="140"/>
      <c r="L351" s="33"/>
      <c r="M351" s="141"/>
      <c r="T351" s="54"/>
      <c r="AT351" s="18" t="s">
        <v>167</v>
      </c>
      <c r="AU351" s="18" t="s">
        <v>86</v>
      </c>
    </row>
    <row r="352" spans="2:65" s="1" customFormat="1" ht="29.25">
      <c r="B352" s="33"/>
      <c r="D352" s="138" t="s">
        <v>300</v>
      </c>
      <c r="F352" s="171" t="s">
        <v>480</v>
      </c>
      <c r="I352" s="140"/>
      <c r="L352" s="33"/>
      <c r="M352" s="141"/>
      <c r="T352" s="54"/>
      <c r="AT352" s="18" t="s">
        <v>300</v>
      </c>
      <c r="AU352" s="18" t="s">
        <v>86</v>
      </c>
    </row>
    <row r="353" spans="2:65" s="1" customFormat="1" ht="16.5" customHeight="1">
      <c r="B353" s="33"/>
      <c r="C353" s="172" t="s">
        <v>511</v>
      </c>
      <c r="D353" s="172" t="s">
        <v>316</v>
      </c>
      <c r="E353" s="173" t="s">
        <v>512</v>
      </c>
      <c r="F353" s="174" t="s">
        <v>513</v>
      </c>
      <c r="G353" s="175" t="s">
        <v>278</v>
      </c>
      <c r="H353" s="176">
        <v>1</v>
      </c>
      <c r="I353" s="177"/>
      <c r="J353" s="178">
        <f>ROUND(I353*H353,2)</f>
        <v>0</v>
      </c>
      <c r="K353" s="174" t="s">
        <v>164</v>
      </c>
      <c r="L353" s="179"/>
      <c r="M353" s="180" t="s">
        <v>19</v>
      </c>
      <c r="N353" s="181" t="s">
        <v>47</v>
      </c>
      <c r="P353" s="134">
        <f>O353*H353</f>
        <v>0</v>
      </c>
      <c r="Q353" s="134">
        <v>1.04E-2</v>
      </c>
      <c r="R353" s="134">
        <f>Q353*H353</f>
        <v>1.04E-2</v>
      </c>
      <c r="S353" s="134">
        <v>0</v>
      </c>
      <c r="T353" s="135">
        <f>S353*H353</f>
        <v>0</v>
      </c>
      <c r="AR353" s="136" t="s">
        <v>229</v>
      </c>
      <c r="AT353" s="136" t="s">
        <v>316</v>
      </c>
      <c r="AU353" s="136" t="s">
        <v>86</v>
      </c>
      <c r="AY353" s="18" t="s">
        <v>158</v>
      </c>
      <c r="BE353" s="137">
        <f>IF(N353="základní",J353,0)</f>
        <v>0</v>
      </c>
      <c r="BF353" s="137">
        <f>IF(N353="snížená",J353,0)</f>
        <v>0</v>
      </c>
      <c r="BG353" s="137">
        <f>IF(N353="zákl. přenesená",J353,0)</f>
        <v>0</v>
      </c>
      <c r="BH353" s="137">
        <f>IF(N353="sníž. přenesená",J353,0)</f>
        <v>0</v>
      </c>
      <c r="BI353" s="137">
        <f>IF(N353="nulová",J353,0)</f>
        <v>0</v>
      </c>
      <c r="BJ353" s="18" t="s">
        <v>84</v>
      </c>
      <c r="BK353" s="137">
        <f>ROUND(I353*H353,2)</f>
        <v>0</v>
      </c>
      <c r="BL353" s="18" t="s">
        <v>165</v>
      </c>
      <c r="BM353" s="136" t="s">
        <v>514</v>
      </c>
    </row>
    <row r="354" spans="2:65" s="1" customFormat="1" ht="11.25">
      <c r="B354" s="33"/>
      <c r="D354" s="138" t="s">
        <v>167</v>
      </c>
      <c r="F354" s="139" t="s">
        <v>513</v>
      </c>
      <c r="I354" s="140"/>
      <c r="L354" s="33"/>
      <c r="M354" s="141"/>
      <c r="T354" s="54"/>
      <c r="AT354" s="18" t="s">
        <v>167</v>
      </c>
      <c r="AU354" s="18" t="s">
        <v>86</v>
      </c>
    </row>
    <row r="355" spans="2:65" s="1" customFormat="1" ht="29.25">
      <c r="B355" s="33"/>
      <c r="D355" s="138" t="s">
        <v>300</v>
      </c>
      <c r="F355" s="171" t="s">
        <v>480</v>
      </c>
      <c r="I355" s="140"/>
      <c r="L355" s="33"/>
      <c r="M355" s="141"/>
      <c r="T355" s="54"/>
      <c r="AT355" s="18" t="s">
        <v>300</v>
      </c>
      <c r="AU355" s="18" t="s">
        <v>86</v>
      </c>
    </row>
    <row r="356" spans="2:65" s="1" customFormat="1" ht="16.5" customHeight="1">
      <c r="B356" s="33"/>
      <c r="C356" s="172" t="s">
        <v>515</v>
      </c>
      <c r="D356" s="172" t="s">
        <v>316</v>
      </c>
      <c r="E356" s="173" t="s">
        <v>516</v>
      </c>
      <c r="F356" s="174" t="s">
        <v>517</v>
      </c>
      <c r="G356" s="175" t="s">
        <v>278</v>
      </c>
      <c r="H356" s="176">
        <v>1</v>
      </c>
      <c r="I356" s="177"/>
      <c r="J356" s="178">
        <f>ROUND(I356*H356,2)</f>
        <v>0</v>
      </c>
      <c r="K356" s="174" t="s">
        <v>164</v>
      </c>
      <c r="L356" s="179"/>
      <c r="M356" s="180" t="s">
        <v>19</v>
      </c>
      <c r="N356" s="181" t="s">
        <v>47</v>
      </c>
      <c r="P356" s="134">
        <f>O356*H356</f>
        <v>0</v>
      </c>
      <c r="Q356" s="134">
        <v>1.01E-2</v>
      </c>
      <c r="R356" s="134">
        <f>Q356*H356</f>
        <v>1.01E-2</v>
      </c>
      <c r="S356" s="134">
        <v>0</v>
      </c>
      <c r="T356" s="135">
        <f>S356*H356</f>
        <v>0</v>
      </c>
      <c r="AR356" s="136" t="s">
        <v>229</v>
      </c>
      <c r="AT356" s="136" t="s">
        <v>316</v>
      </c>
      <c r="AU356" s="136" t="s">
        <v>86</v>
      </c>
      <c r="AY356" s="18" t="s">
        <v>158</v>
      </c>
      <c r="BE356" s="137">
        <f>IF(N356="základní",J356,0)</f>
        <v>0</v>
      </c>
      <c r="BF356" s="137">
        <f>IF(N356="snížená",J356,0)</f>
        <v>0</v>
      </c>
      <c r="BG356" s="137">
        <f>IF(N356="zákl. přenesená",J356,0)</f>
        <v>0</v>
      </c>
      <c r="BH356" s="137">
        <f>IF(N356="sníž. přenesená",J356,0)</f>
        <v>0</v>
      </c>
      <c r="BI356" s="137">
        <f>IF(N356="nulová",J356,0)</f>
        <v>0</v>
      </c>
      <c r="BJ356" s="18" t="s">
        <v>84</v>
      </c>
      <c r="BK356" s="137">
        <f>ROUND(I356*H356,2)</f>
        <v>0</v>
      </c>
      <c r="BL356" s="18" t="s">
        <v>165</v>
      </c>
      <c r="BM356" s="136" t="s">
        <v>518</v>
      </c>
    </row>
    <row r="357" spans="2:65" s="1" customFormat="1" ht="11.25">
      <c r="B357" s="33"/>
      <c r="D357" s="138" t="s">
        <v>167</v>
      </c>
      <c r="F357" s="139" t="s">
        <v>517</v>
      </c>
      <c r="I357" s="140"/>
      <c r="L357" s="33"/>
      <c r="M357" s="141"/>
      <c r="T357" s="54"/>
      <c r="AT357" s="18" t="s">
        <v>167</v>
      </c>
      <c r="AU357" s="18" t="s">
        <v>86</v>
      </c>
    </row>
    <row r="358" spans="2:65" s="1" customFormat="1" ht="29.25">
      <c r="B358" s="33"/>
      <c r="D358" s="138" t="s">
        <v>300</v>
      </c>
      <c r="F358" s="171" t="s">
        <v>480</v>
      </c>
      <c r="I358" s="140"/>
      <c r="L358" s="33"/>
      <c r="M358" s="141"/>
      <c r="T358" s="54"/>
      <c r="AT358" s="18" t="s">
        <v>300</v>
      </c>
      <c r="AU358" s="18" t="s">
        <v>86</v>
      </c>
    </row>
    <row r="359" spans="2:65" s="1" customFormat="1" ht="16.5" customHeight="1">
      <c r="B359" s="33"/>
      <c r="C359" s="125" t="s">
        <v>519</v>
      </c>
      <c r="D359" s="125" t="s">
        <v>160</v>
      </c>
      <c r="E359" s="126" t="s">
        <v>520</v>
      </c>
      <c r="F359" s="127" t="s">
        <v>521</v>
      </c>
      <c r="G359" s="128" t="s">
        <v>278</v>
      </c>
      <c r="H359" s="129">
        <v>4</v>
      </c>
      <c r="I359" s="130"/>
      <c r="J359" s="131">
        <f>ROUND(I359*H359,2)</f>
        <v>0</v>
      </c>
      <c r="K359" s="127" t="s">
        <v>164</v>
      </c>
      <c r="L359" s="33"/>
      <c r="M359" s="132" t="s">
        <v>19</v>
      </c>
      <c r="N359" s="133" t="s">
        <v>47</v>
      </c>
      <c r="P359" s="134">
        <f>O359*H359</f>
        <v>0</v>
      </c>
      <c r="Q359" s="134">
        <v>1.67E-3</v>
      </c>
      <c r="R359" s="134">
        <f>Q359*H359</f>
        <v>6.6800000000000002E-3</v>
      </c>
      <c r="S359" s="134">
        <v>0</v>
      </c>
      <c r="T359" s="135">
        <f>S359*H359</f>
        <v>0</v>
      </c>
      <c r="AR359" s="136" t="s">
        <v>165</v>
      </c>
      <c r="AT359" s="136" t="s">
        <v>160</v>
      </c>
      <c r="AU359" s="136" t="s">
        <v>86</v>
      </c>
      <c r="AY359" s="18" t="s">
        <v>158</v>
      </c>
      <c r="BE359" s="137">
        <f>IF(N359="základní",J359,0)</f>
        <v>0</v>
      </c>
      <c r="BF359" s="137">
        <f>IF(N359="snížená",J359,0)</f>
        <v>0</v>
      </c>
      <c r="BG359" s="137">
        <f>IF(N359="zákl. přenesená",J359,0)</f>
        <v>0</v>
      </c>
      <c r="BH359" s="137">
        <f>IF(N359="sníž. přenesená",J359,0)</f>
        <v>0</v>
      </c>
      <c r="BI359" s="137">
        <f>IF(N359="nulová",J359,0)</f>
        <v>0</v>
      </c>
      <c r="BJ359" s="18" t="s">
        <v>84</v>
      </c>
      <c r="BK359" s="137">
        <f>ROUND(I359*H359,2)</f>
        <v>0</v>
      </c>
      <c r="BL359" s="18" t="s">
        <v>165</v>
      </c>
      <c r="BM359" s="136" t="s">
        <v>522</v>
      </c>
    </row>
    <row r="360" spans="2:65" s="1" customFormat="1" ht="19.5">
      <c r="B360" s="33"/>
      <c r="D360" s="138" t="s">
        <v>167</v>
      </c>
      <c r="F360" s="139" t="s">
        <v>523</v>
      </c>
      <c r="I360" s="140"/>
      <c r="L360" s="33"/>
      <c r="M360" s="141"/>
      <c r="T360" s="54"/>
      <c r="AT360" s="18" t="s">
        <v>167</v>
      </c>
      <c r="AU360" s="18" t="s">
        <v>86</v>
      </c>
    </row>
    <row r="361" spans="2:65" s="1" customFormat="1" ht="11.25">
      <c r="B361" s="33"/>
      <c r="D361" s="142" t="s">
        <v>169</v>
      </c>
      <c r="F361" s="143" t="s">
        <v>524</v>
      </c>
      <c r="I361" s="140"/>
      <c r="L361" s="33"/>
      <c r="M361" s="141"/>
      <c r="T361" s="54"/>
      <c r="AT361" s="18" t="s">
        <v>169</v>
      </c>
      <c r="AU361" s="18" t="s">
        <v>86</v>
      </c>
    </row>
    <row r="362" spans="2:65" s="13" customFormat="1" ht="11.25">
      <c r="B362" s="151"/>
      <c r="D362" s="138" t="s">
        <v>171</v>
      </c>
      <c r="E362" s="152" t="s">
        <v>19</v>
      </c>
      <c r="F362" s="153" t="s">
        <v>474</v>
      </c>
      <c r="H362" s="152" t="s">
        <v>19</v>
      </c>
      <c r="I362" s="154"/>
      <c r="L362" s="151"/>
      <c r="M362" s="155"/>
      <c r="T362" s="156"/>
      <c r="AT362" s="152" t="s">
        <v>171</v>
      </c>
      <c r="AU362" s="152" t="s">
        <v>86</v>
      </c>
      <c r="AV362" s="13" t="s">
        <v>84</v>
      </c>
      <c r="AW362" s="13" t="s">
        <v>37</v>
      </c>
      <c r="AX362" s="13" t="s">
        <v>76</v>
      </c>
      <c r="AY362" s="152" t="s">
        <v>158</v>
      </c>
    </row>
    <row r="363" spans="2:65" s="12" customFormat="1" ht="11.25">
      <c r="B363" s="144"/>
      <c r="D363" s="138" t="s">
        <v>171</v>
      </c>
      <c r="E363" s="145" t="s">
        <v>19</v>
      </c>
      <c r="F363" s="146" t="s">
        <v>502</v>
      </c>
      <c r="H363" s="147">
        <v>1</v>
      </c>
      <c r="I363" s="148"/>
      <c r="L363" s="144"/>
      <c r="M363" s="149"/>
      <c r="T363" s="150"/>
      <c r="AT363" s="145" t="s">
        <v>171</v>
      </c>
      <c r="AU363" s="145" t="s">
        <v>86</v>
      </c>
      <c r="AV363" s="12" t="s">
        <v>86</v>
      </c>
      <c r="AW363" s="12" t="s">
        <v>37</v>
      </c>
      <c r="AX363" s="12" t="s">
        <v>76</v>
      </c>
      <c r="AY363" s="145" t="s">
        <v>158</v>
      </c>
    </row>
    <row r="364" spans="2:65" s="12" customFormat="1" ht="11.25">
      <c r="B364" s="144"/>
      <c r="D364" s="138" t="s">
        <v>171</v>
      </c>
      <c r="E364" s="145" t="s">
        <v>19</v>
      </c>
      <c r="F364" s="146" t="s">
        <v>525</v>
      </c>
      <c r="H364" s="147">
        <v>2</v>
      </c>
      <c r="I364" s="148"/>
      <c r="L364" s="144"/>
      <c r="M364" s="149"/>
      <c r="T364" s="150"/>
      <c r="AT364" s="145" t="s">
        <v>171</v>
      </c>
      <c r="AU364" s="145" t="s">
        <v>86</v>
      </c>
      <c r="AV364" s="12" t="s">
        <v>86</v>
      </c>
      <c r="AW364" s="12" t="s">
        <v>37</v>
      </c>
      <c r="AX364" s="12" t="s">
        <v>76</v>
      </c>
      <c r="AY364" s="145" t="s">
        <v>158</v>
      </c>
    </row>
    <row r="365" spans="2:65" s="12" customFormat="1" ht="11.25">
      <c r="B365" s="144"/>
      <c r="D365" s="138" t="s">
        <v>171</v>
      </c>
      <c r="E365" s="145" t="s">
        <v>19</v>
      </c>
      <c r="F365" s="146" t="s">
        <v>526</v>
      </c>
      <c r="H365" s="147">
        <v>1</v>
      </c>
      <c r="I365" s="148"/>
      <c r="L365" s="144"/>
      <c r="M365" s="149"/>
      <c r="T365" s="150"/>
      <c r="AT365" s="145" t="s">
        <v>171</v>
      </c>
      <c r="AU365" s="145" t="s">
        <v>86</v>
      </c>
      <c r="AV365" s="12" t="s">
        <v>86</v>
      </c>
      <c r="AW365" s="12" t="s">
        <v>37</v>
      </c>
      <c r="AX365" s="12" t="s">
        <v>76</v>
      </c>
      <c r="AY365" s="145" t="s">
        <v>158</v>
      </c>
    </row>
    <row r="366" spans="2:65" s="14" customFormat="1" ht="11.25">
      <c r="B366" s="157"/>
      <c r="D366" s="138" t="s">
        <v>171</v>
      </c>
      <c r="E366" s="158" t="s">
        <v>19</v>
      </c>
      <c r="F366" s="159" t="s">
        <v>189</v>
      </c>
      <c r="H366" s="160">
        <v>4</v>
      </c>
      <c r="I366" s="161"/>
      <c r="L366" s="157"/>
      <c r="M366" s="162"/>
      <c r="T366" s="163"/>
      <c r="AT366" s="158" t="s">
        <v>171</v>
      </c>
      <c r="AU366" s="158" t="s">
        <v>86</v>
      </c>
      <c r="AV366" s="14" t="s">
        <v>165</v>
      </c>
      <c r="AW366" s="14" t="s">
        <v>37</v>
      </c>
      <c r="AX366" s="14" t="s">
        <v>84</v>
      </c>
      <c r="AY366" s="158" t="s">
        <v>158</v>
      </c>
    </row>
    <row r="367" spans="2:65" s="1" customFormat="1" ht="16.5" customHeight="1">
      <c r="B367" s="33"/>
      <c r="C367" s="172" t="s">
        <v>527</v>
      </c>
      <c r="D367" s="172" t="s">
        <v>316</v>
      </c>
      <c r="E367" s="173" t="s">
        <v>528</v>
      </c>
      <c r="F367" s="174" t="s">
        <v>529</v>
      </c>
      <c r="G367" s="175" t="s">
        <v>278</v>
      </c>
      <c r="H367" s="176">
        <v>1</v>
      </c>
      <c r="I367" s="177"/>
      <c r="J367" s="178">
        <f>ROUND(I367*H367,2)</f>
        <v>0</v>
      </c>
      <c r="K367" s="174" t="s">
        <v>164</v>
      </c>
      <c r="L367" s="179"/>
      <c r="M367" s="180" t="s">
        <v>19</v>
      </c>
      <c r="N367" s="181" t="s">
        <v>47</v>
      </c>
      <c r="P367" s="134">
        <f>O367*H367</f>
        <v>0</v>
      </c>
      <c r="Q367" s="134">
        <v>1.47E-2</v>
      </c>
      <c r="R367" s="134">
        <f>Q367*H367</f>
        <v>1.47E-2</v>
      </c>
      <c r="S367" s="134">
        <v>0</v>
      </c>
      <c r="T367" s="135">
        <f>S367*H367</f>
        <v>0</v>
      </c>
      <c r="AR367" s="136" t="s">
        <v>229</v>
      </c>
      <c r="AT367" s="136" t="s">
        <v>316</v>
      </c>
      <c r="AU367" s="136" t="s">
        <v>86</v>
      </c>
      <c r="AY367" s="18" t="s">
        <v>158</v>
      </c>
      <c r="BE367" s="137">
        <f>IF(N367="základní",J367,0)</f>
        <v>0</v>
      </c>
      <c r="BF367" s="137">
        <f>IF(N367="snížená",J367,0)</f>
        <v>0</v>
      </c>
      <c r="BG367" s="137">
        <f>IF(N367="zákl. přenesená",J367,0)</f>
        <v>0</v>
      </c>
      <c r="BH367" s="137">
        <f>IF(N367="sníž. přenesená",J367,0)</f>
        <v>0</v>
      </c>
      <c r="BI367" s="137">
        <f>IF(N367="nulová",J367,0)</f>
        <v>0</v>
      </c>
      <c r="BJ367" s="18" t="s">
        <v>84</v>
      </c>
      <c r="BK367" s="137">
        <f>ROUND(I367*H367,2)</f>
        <v>0</v>
      </c>
      <c r="BL367" s="18" t="s">
        <v>165</v>
      </c>
      <c r="BM367" s="136" t="s">
        <v>530</v>
      </c>
    </row>
    <row r="368" spans="2:65" s="1" customFormat="1" ht="11.25">
      <c r="B368" s="33"/>
      <c r="D368" s="138" t="s">
        <v>167</v>
      </c>
      <c r="F368" s="139" t="s">
        <v>529</v>
      </c>
      <c r="I368" s="140"/>
      <c r="L368" s="33"/>
      <c r="M368" s="141"/>
      <c r="T368" s="54"/>
      <c r="AT368" s="18" t="s">
        <v>167</v>
      </c>
      <c r="AU368" s="18" t="s">
        <v>86</v>
      </c>
    </row>
    <row r="369" spans="2:65" s="1" customFormat="1" ht="29.25">
      <c r="B369" s="33"/>
      <c r="D369" s="138" t="s">
        <v>300</v>
      </c>
      <c r="F369" s="171" t="s">
        <v>492</v>
      </c>
      <c r="I369" s="140"/>
      <c r="L369" s="33"/>
      <c r="M369" s="141"/>
      <c r="T369" s="54"/>
      <c r="AT369" s="18" t="s">
        <v>300</v>
      </c>
      <c r="AU369" s="18" t="s">
        <v>86</v>
      </c>
    </row>
    <row r="370" spans="2:65" s="1" customFormat="1" ht="16.5" customHeight="1">
      <c r="B370" s="33"/>
      <c r="C370" s="172" t="s">
        <v>531</v>
      </c>
      <c r="D370" s="172" t="s">
        <v>316</v>
      </c>
      <c r="E370" s="173" t="s">
        <v>532</v>
      </c>
      <c r="F370" s="174" t="s">
        <v>533</v>
      </c>
      <c r="G370" s="175" t="s">
        <v>278</v>
      </c>
      <c r="H370" s="176">
        <v>2</v>
      </c>
      <c r="I370" s="177"/>
      <c r="J370" s="178">
        <f>ROUND(I370*H370,2)</f>
        <v>0</v>
      </c>
      <c r="K370" s="174" t="s">
        <v>164</v>
      </c>
      <c r="L370" s="179"/>
      <c r="M370" s="180" t="s">
        <v>19</v>
      </c>
      <c r="N370" s="181" t="s">
        <v>47</v>
      </c>
      <c r="P370" s="134">
        <f>O370*H370</f>
        <v>0</v>
      </c>
      <c r="Q370" s="134">
        <v>8.8000000000000005E-3</v>
      </c>
      <c r="R370" s="134">
        <f>Q370*H370</f>
        <v>1.7600000000000001E-2</v>
      </c>
      <c r="S370" s="134">
        <v>0</v>
      </c>
      <c r="T370" s="135">
        <f>S370*H370</f>
        <v>0</v>
      </c>
      <c r="AR370" s="136" t="s">
        <v>229</v>
      </c>
      <c r="AT370" s="136" t="s">
        <v>316</v>
      </c>
      <c r="AU370" s="136" t="s">
        <v>86</v>
      </c>
      <c r="AY370" s="18" t="s">
        <v>158</v>
      </c>
      <c r="BE370" s="137">
        <f>IF(N370="základní",J370,0)</f>
        <v>0</v>
      </c>
      <c r="BF370" s="137">
        <f>IF(N370="snížená",J370,0)</f>
        <v>0</v>
      </c>
      <c r="BG370" s="137">
        <f>IF(N370="zákl. přenesená",J370,0)</f>
        <v>0</v>
      </c>
      <c r="BH370" s="137">
        <f>IF(N370="sníž. přenesená",J370,0)</f>
        <v>0</v>
      </c>
      <c r="BI370" s="137">
        <f>IF(N370="nulová",J370,0)</f>
        <v>0</v>
      </c>
      <c r="BJ370" s="18" t="s">
        <v>84</v>
      </c>
      <c r="BK370" s="137">
        <f>ROUND(I370*H370,2)</f>
        <v>0</v>
      </c>
      <c r="BL370" s="18" t="s">
        <v>165</v>
      </c>
      <c r="BM370" s="136" t="s">
        <v>534</v>
      </c>
    </row>
    <row r="371" spans="2:65" s="1" customFormat="1" ht="11.25">
      <c r="B371" s="33"/>
      <c r="D371" s="138" t="s">
        <v>167</v>
      </c>
      <c r="F371" s="139" t="s">
        <v>533</v>
      </c>
      <c r="I371" s="140"/>
      <c r="L371" s="33"/>
      <c r="M371" s="141"/>
      <c r="T371" s="54"/>
      <c r="AT371" s="18" t="s">
        <v>167</v>
      </c>
      <c r="AU371" s="18" t="s">
        <v>86</v>
      </c>
    </row>
    <row r="372" spans="2:65" s="1" customFormat="1" ht="29.25">
      <c r="B372" s="33"/>
      <c r="D372" s="138" t="s">
        <v>300</v>
      </c>
      <c r="F372" s="171" t="s">
        <v>492</v>
      </c>
      <c r="I372" s="140"/>
      <c r="L372" s="33"/>
      <c r="M372" s="141"/>
      <c r="T372" s="54"/>
      <c r="AT372" s="18" t="s">
        <v>300</v>
      </c>
      <c r="AU372" s="18" t="s">
        <v>86</v>
      </c>
    </row>
    <row r="373" spans="2:65" s="1" customFormat="1" ht="16.5" customHeight="1">
      <c r="B373" s="33"/>
      <c r="C373" s="172" t="s">
        <v>535</v>
      </c>
      <c r="D373" s="172" t="s">
        <v>316</v>
      </c>
      <c r="E373" s="173" t="s">
        <v>536</v>
      </c>
      <c r="F373" s="174" t="s">
        <v>537</v>
      </c>
      <c r="G373" s="175" t="s">
        <v>278</v>
      </c>
      <c r="H373" s="176">
        <v>1</v>
      </c>
      <c r="I373" s="177"/>
      <c r="J373" s="178">
        <f>ROUND(I373*H373,2)</f>
        <v>0</v>
      </c>
      <c r="K373" s="174" t="s">
        <v>164</v>
      </c>
      <c r="L373" s="179"/>
      <c r="M373" s="180" t="s">
        <v>19</v>
      </c>
      <c r="N373" s="181" t="s">
        <v>47</v>
      </c>
      <c r="P373" s="134">
        <f>O373*H373</f>
        <v>0</v>
      </c>
      <c r="Q373" s="134">
        <v>1.35E-2</v>
      </c>
      <c r="R373" s="134">
        <f>Q373*H373</f>
        <v>1.35E-2</v>
      </c>
      <c r="S373" s="134">
        <v>0</v>
      </c>
      <c r="T373" s="135">
        <f>S373*H373</f>
        <v>0</v>
      </c>
      <c r="AR373" s="136" t="s">
        <v>229</v>
      </c>
      <c r="AT373" s="136" t="s">
        <v>316</v>
      </c>
      <c r="AU373" s="136" t="s">
        <v>86</v>
      </c>
      <c r="AY373" s="18" t="s">
        <v>158</v>
      </c>
      <c r="BE373" s="137">
        <f>IF(N373="základní",J373,0)</f>
        <v>0</v>
      </c>
      <c r="BF373" s="137">
        <f>IF(N373="snížená",J373,0)</f>
        <v>0</v>
      </c>
      <c r="BG373" s="137">
        <f>IF(N373="zákl. přenesená",J373,0)</f>
        <v>0</v>
      </c>
      <c r="BH373" s="137">
        <f>IF(N373="sníž. přenesená",J373,0)</f>
        <v>0</v>
      </c>
      <c r="BI373" s="137">
        <f>IF(N373="nulová",J373,0)</f>
        <v>0</v>
      </c>
      <c r="BJ373" s="18" t="s">
        <v>84</v>
      </c>
      <c r="BK373" s="137">
        <f>ROUND(I373*H373,2)</f>
        <v>0</v>
      </c>
      <c r="BL373" s="18" t="s">
        <v>165</v>
      </c>
      <c r="BM373" s="136" t="s">
        <v>538</v>
      </c>
    </row>
    <row r="374" spans="2:65" s="1" customFormat="1" ht="11.25">
      <c r="B374" s="33"/>
      <c r="D374" s="138" t="s">
        <v>167</v>
      </c>
      <c r="F374" s="139" t="s">
        <v>537</v>
      </c>
      <c r="I374" s="140"/>
      <c r="L374" s="33"/>
      <c r="M374" s="141"/>
      <c r="T374" s="54"/>
      <c r="AT374" s="18" t="s">
        <v>167</v>
      </c>
      <c r="AU374" s="18" t="s">
        <v>86</v>
      </c>
    </row>
    <row r="375" spans="2:65" s="1" customFormat="1" ht="29.25">
      <c r="B375" s="33"/>
      <c r="D375" s="138" t="s">
        <v>300</v>
      </c>
      <c r="F375" s="171" t="s">
        <v>492</v>
      </c>
      <c r="I375" s="140"/>
      <c r="L375" s="33"/>
      <c r="M375" s="141"/>
      <c r="T375" s="54"/>
      <c r="AT375" s="18" t="s">
        <v>300</v>
      </c>
      <c r="AU375" s="18" t="s">
        <v>86</v>
      </c>
    </row>
    <row r="376" spans="2:65" s="1" customFormat="1" ht="16.5" customHeight="1">
      <c r="B376" s="33"/>
      <c r="C376" s="125" t="s">
        <v>539</v>
      </c>
      <c r="D376" s="125" t="s">
        <v>160</v>
      </c>
      <c r="E376" s="126" t="s">
        <v>540</v>
      </c>
      <c r="F376" s="127" t="s">
        <v>541</v>
      </c>
      <c r="G376" s="128" t="s">
        <v>278</v>
      </c>
      <c r="H376" s="129">
        <v>1</v>
      </c>
      <c r="I376" s="130"/>
      <c r="J376" s="131">
        <f>ROUND(I376*H376,2)</f>
        <v>0</v>
      </c>
      <c r="K376" s="127" t="s">
        <v>164</v>
      </c>
      <c r="L376" s="33"/>
      <c r="M376" s="132" t="s">
        <v>19</v>
      </c>
      <c r="N376" s="133" t="s">
        <v>47</v>
      </c>
      <c r="P376" s="134">
        <f>O376*H376</f>
        <v>0</v>
      </c>
      <c r="Q376" s="134">
        <v>1.7099999999999999E-3</v>
      </c>
      <c r="R376" s="134">
        <f>Q376*H376</f>
        <v>1.7099999999999999E-3</v>
      </c>
      <c r="S376" s="134">
        <v>0</v>
      </c>
      <c r="T376" s="135">
        <f>S376*H376</f>
        <v>0</v>
      </c>
      <c r="AR376" s="136" t="s">
        <v>165</v>
      </c>
      <c r="AT376" s="136" t="s">
        <v>160</v>
      </c>
      <c r="AU376" s="136" t="s">
        <v>86</v>
      </c>
      <c r="AY376" s="18" t="s">
        <v>158</v>
      </c>
      <c r="BE376" s="137">
        <f>IF(N376="základní",J376,0)</f>
        <v>0</v>
      </c>
      <c r="BF376" s="137">
        <f>IF(N376="snížená",J376,0)</f>
        <v>0</v>
      </c>
      <c r="BG376" s="137">
        <f>IF(N376="zákl. přenesená",J376,0)</f>
        <v>0</v>
      </c>
      <c r="BH376" s="137">
        <f>IF(N376="sníž. přenesená",J376,0)</f>
        <v>0</v>
      </c>
      <c r="BI376" s="137">
        <f>IF(N376="nulová",J376,0)</f>
        <v>0</v>
      </c>
      <c r="BJ376" s="18" t="s">
        <v>84</v>
      </c>
      <c r="BK376" s="137">
        <f>ROUND(I376*H376,2)</f>
        <v>0</v>
      </c>
      <c r="BL376" s="18" t="s">
        <v>165</v>
      </c>
      <c r="BM376" s="136" t="s">
        <v>542</v>
      </c>
    </row>
    <row r="377" spans="2:65" s="1" customFormat="1" ht="19.5">
      <c r="B377" s="33"/>
      <c r="D377" s="138" t="s">
        <v>167</v>
      </c>
      <c r="F377" s="139" t="s">
        <v>543</v>
      </c>
      <c r="I377" s="140"/>
      <c r="L377" s="33"/>
      <c r="M377" s="141"/>
      <c r="T377" s="54"/>
      <c r="AT377" s="18" t="s">
        <v>167</v>
      </c>
      <c r="AU377" s="18" t="s">
        <v>86</v>
      </c>
    </row>
    <row r="378" spans="2:65" s="1" customFormat="1" ht="11.25">
      <c r="B378" s="33"/>
      <c r="D378" s="142" t="s">
        <v>169</v>
      </c>
      <c r="F378" s="143" t="s">
        <v>544</v>
      </c>
      <c r="I378" s="140"/>
      <c r="L378" s="33"/>
      <c r="M378" s="141"/>
      <c r="T378" s="54"/>
      <c r="AT378" s="18" t="s">
        <v>169</v>
      </c>
      <c r="AU378" s="18" t="s">
        <v>86</v>
      </c>
    </row>
    <row r="379" spans="2:65" s="13" customFormat="1" ht="11.25">
      <c r="B379" s="151"/>
      <c r="D379" s="138" t="s">
        <v>171</v>
      </c>
      <c r="E379" s="152" t="s">
        <v>19</v>
      </c>
      <c r="F379" s="153" t="s">
        <v>474</v>
      </c>
      <c r="H379" s="152" t="s">
        <v>19</v>
      </c>
      <c r="I379" s="154"/>
      <c r="L379" s="151"/>
      <c r="M379" s="155"/>
      <c r="T379" s="156"/>
      <c r="AT379" s="152" t="s">
        <v>171</v>
      </c>
      <c r="AU379" s="152" t="s">
        <v>86</v>
      </c>
      <c r="AV379" s="13" t="s">
        <v>84</v>
      </c>
      <c r="AW379" s="13" t="s">
        <v>37</v>
      </c>
      <c r="AX379" s="13" t="s">
        <v>76</v>
      </c>
      <c r="AY379" s="152" t="s">
        <v>158</v>
      </c>
    </row>
    <row r="380" spans="2:65" s="12" customFormat="1" ht="11.25">
      <c r="B380" s="144"/>
      <c r="D380" s="138" t="s">
        <v>171</v>
      </c>
      <c r="E380" s="145" t="s">
        <v>19</v>
      </c>
      <c r="F380" s="146" t="s">
        <v>545</v>
      </c>
      <c r="H380" s="147">
        <v>1</v>
      </c>
      <c r="I380" s="148"/>
      <c r="L380" s="144"/>
      <c r="M380" s="149"/>
      <c r="T380" s="150"/>
      <c r="AT380" s="145" t="s">
        <v>171</v>
      </c>
      <c r="AU380" s="145" t="s">
        <v>86</v>
      </c>
      <c r="AV380" s="12" t="s">
        <v>86</v>
      </c>
      <c r="AW380" s="12" t="s">
        <v>37</v>
      </c>
      <c r="AX380" s="12" t="s">
        <v>84</v>
      </c>
      <c r="AY380" s="145" t="s">
        <v>158</v>
      </c>
    </row>
    <row r="381" spans="2:65" s="1" customFormat="1" ht="16.5" customHeight="1">
      <c r="B381" s="33"/>
      <c r="C381" s="172" t="s">
        <v>546</v>
      </c>
      <c r="D381" s="172" t="s">
        <v>316</v>
      </c>
      <c r="E381" s="173" t="s">
        <v>547</v>
      </c>
      <c r="F381" s="174" t="s">
        <v>548</v>
      </c>
      <c r="G381" s="175" t="s">
        <v>278</v>
      </c>
      <c r="H381" s="176">
        <v>1</v>
      </c>
      <c r="I381" s="177"/>
      <c r="J381" s="178">
        <f>ROUND(I381*H381,2)</f>
        <v>0</v>
      </c>
      <c r="K381" s="174" t="s">
        <v>164</v>
      </c>
      <c r="L381" s="179"/>
      <c r="M381" s="180" t="s">
        <v>19</v>
      </c>
      <c r="N381" s="181" t="s">
        <v>47</v>
      </c>
      <c r="P381" s="134">
        <f>O381*H381</f>
        <v>0</v>
      </c>
      <c r="Q381" s="134">
        <v>1.78E-2</v>
      </c>
      <c r="R381" s="134">
        <f>Q381*H381</f>
        <v>1.78E-2</v>
      </c>
      <c r="S381" s="134">
        <v>0</v>
      </c>
      <c r="T381" s="135">
        <f>S381*H381</f>
        <v>0</v>
      </c>
      <c r="AR381" s="136" t="s">
        <v>229</v>
      </c>
      <c r="AT381" s="136" t="s">
        <v>316</v>
      </c>
      <c r="AU381" s="136" t="s">
        <v>86</v>
      </c>
      <c r="AY381" s="18" t="s">
        <v>158</v>
      </c>
      <c r="BE381" s="137">
        <f>IF(N381="základní",J381,0)</f>
        <v>0</v>
      </c>
      <c r="BF381" s="137">
        <f>IF(N381="snížená",J381,0)</f>
        <v>0</v>
      </c>
      <c r="BG381" s="137">
        <f>IF(N381="zákl. přenesená",J381,0)</f>
        <v>0</v>
      </c>
      <c r="BH381" s="137">
        <f>IF(N381="sníž. přenesená",J381,0)</f>
        <v>0</v>
      </c>
      <c r="BI381" s="137">
        <f>IF(N381="nulová",J381,0)</f>
        <v>0</v>
      </c>
      <c r="BJ381" s="18" t="s">
        <v>84</v>
      </c>
      <c r="BK381" s="137">
        <f>ROUND(I381*H381,2)</f>
        <v>0</v>
      </c>
      <c r="BL381" s="18" t="s">
        <v>165</v>
      </c>
      <c r="BM381" s="136" t="s">
        <v>549</v>
      </c>
    </row>
    <row r="382" spans="2:65" s="1" customFormat="1" ht="11.25">
      <c r="B382" s="33"/>
      <c r="D382" s="138" t="s">
        <v>167</v>
      </c>
      <c r="F382" s="139" t="s">
        <v>548</v>
      </c>
      <c r="I382" s="140"/>
      <c r="L382" s="33"/>
      <c r="M382" s="141"/>
      <c r="T382" s="54"/>
      <c r="AT382" s="18" t="s">
        <v>167</v>
      </c>
      <c r="AU382" s="18" t="s">
        <v>86</v>
      </c>
    </row>
    <row r="383" spans="2:65" s="1" customFormat="1" ht="29.25">
      <c r="B383" s="33"/>
      <c r="D383" s="138" t="s">
        <v>300</v>
      </c>
      <c r="F383" s="171" t="s">
        <v>550</v>
      </c>
      <c r="I383" s="140"/>
      <c r="L383" s="33"/>
      <c r="M383" s="141"/>
      <c r="T383" s="54"/>
      <c r="AT383" s="18" t="s">
        <v>300</v>
      </c>
      <c r="AU383" s="18" t="s">
        <v>86</v>
      </c>
    </row>
    <row r="384" spans="2:65" s="1" customFormat="1" ht="16.5" customHeight="1">
      <c r="B384" s="33"/>
      <c r="C384" s="125" t="s">
        <v>551</v>
      </c>
      <c r="D384" s="125" t="s">
        <v>160</v>
      </c>
      <c r="E384" s="126" t="s">
        <v>552</v>
      </c>
      <c r="F384" s="127" t="s">
        <v>553</v>
      </c>
      <c r="G384" s="128" t="s">
        <v>278</v>
      </c>
      <c r="H384" s="129">
        <v>1</v>
      </c>
      <c r="I384" s="130"/>
      <c r="J384" s="131">
        <f>ROUND(I384*H384,2)</f>
        <v>0</v>
      </c>
      <c r="K384" s="127" t="s">
        <v>164</v>
      </c>
      <c r="L384" s="33"/>
      <c r="M384" s="132" t="s">
        <v>19</v>
      </c>
      <c r="N384" s="133" t="s">
        <v>47</v>
      </c>
      <c r="P384" s="134">
        <f>O384*H384</f>
        <v>0</v>
      </c>
      <c r="Q384" s="134">
        <v>1.6199999999999999E-3</v>
      </c>
      <c r="R384" s="134">
        <f>Q384*H384</f>
        <v>1.6199999999999999E-3</v>
      </c>
      <c r="S384" s="134">
        <v>0</v>
      </c>
      <c r="T384" s="135">
        <f>S384*H384</f>
        <v>0</v>
      </c>
      <c r="AR384" s="136" t="s">
        <v>165</v>
      </c>
      <c r="AT384" s="136" t="s">
        <v>160</v>
      </c>
      <c r="AU384" s="136" t="s">
        <v>86</v>
      </c>
      <c r="AY384" s="18" t="s">
        <v>158</v>
      </c>
      <c r="BE384" s="137">
        <f>IF(N384="základní",J384,0)</f>
        <v>0</v>
      </c>
      <c r="BF384" s="137">
        <f>IF(N384="snížená",J384,0)</f>
        <v>0</v>
      </c>
      <c r="BG384" s="137">
        <f>IF(N384="zákl. přenesená",J384,0)</f>
        <v>0</v>
      </c>
      <c r="BH384" s="137">
        <f>IF(N384="sníž. přenesená",J384,0)</f>
        <v>0</v>
      </c>
      <c r="BI384" s="137">
        <f>IF(N384="nulová",J384,0)</f>
        <v>0</v>
      </c>
      <c r="BJ384" s="18" t="s">
        <v>84</v>
      </c>
      <c r="BK384" s="137">
        <f>ROUND(I384*H384,2)</f>
        <v>0</v>
      </c>
      <c r="BL384" s="18" t="s">
        <v>165</v>
      </c>
      <c r="BM384" s="136" t="s">
        <v>554</v>
      </c>
    </row>
    <row r="385" spans="2:65" s="1" customFormat="1" ht="19.5">
      <c r="B385" s="33"/>
      <c r="D385" s="138" t="s">
        <v>167</v>
      </c>
      <c r="F385" s="139" t="s">
        <v>555</v>
      </c>
      <c r="I385" s="140"/>
      <c r="L385" s="33"/>
      <c r="M385" s="141"/>
      <c r="T385" s="54"/>
      <c r="AT385" s="18" t="s">
        <v>167</v>
      </c>
      <c r="AU385" s="18" t="s">
        <v>86</v>
      </c>
    </row>
    <row r="386" spans="2:65" s="1" customFormat="1" ht="11.25">
      <c r="B386" s="33"/>
      <c r="D386" s="142" t="s">
        <v>169</v>
      </c>
      <c r="F386" s="143" t="s">
        <v>556</v>
      </c>
      <c r="I386" s="140"/>
      <c r="L386" s="33"/>
      <c r="M386" s="141"/>
      <c r="T386" s="54"/>
      <c r="AT386" s="18" t="s">
        <v>169</v>
      </c>
      <c r="AU386" s="18" t="s">
        <v>86</v>
      </c>
    </row>
    <row r="387" spans="2:65" s="13" customFormat="1" ht="11.25">
      <c r="B387" s="151"/>
      <c r="D387" s="138" t="s">
        <v>171</v>
      </c>
      <c r="E387" s="152" t="s">
        <v>19</v>
      </c>
      <c r="F387" s="153" t="s">
        <v>474</v>
      </c>
      <c r="H387" s="152" t="s">
        <v>19</v>
      </c>
      <c r="I387" s="154"/>
      <c r="L387" s="151"/>
      <c r="M387" s="155"/>
      <c r="T387" s="156"/>
      <c r="AT387" s="152" t="s">
        <v>171</v>
      </c>
      <c r="AU387" s="152" t="s">
        <v>86</v>
      </c>
      <c r="AV387" s="13" t="s">
        <v>84</v>
      </c>
      <c r="AW387" s="13" t="s">
        <v>37</v>
      </c>
      <c r="AX387" s="13" t="s">
        <v>76</v>
      </c>
      <c r="AY387" s="152" t="s">
        <v>158</v>
      </c>
    </row>
    <row r="388" spans="2:65" s="12" customFormat="1" ht="11.25">
      <c r="B388" s="144"/>
      <c r="D388" s="138" t="s">
        <v>171</v>
      </c>
      <c r="E388" s="145" t="s">
        <v>19</v>
      </c>
      <c r="F388" s="146" t="s">
        <v>557</v>
      </c>
      <c r="H388" s="147">
        <v>1</v>
      </c>
      <c r="I388" s="148"/>
      <c r="L388" s="144"/>
      <c r="M388" s="149"/>
      <c r="T388" s="150"/>
      <c r="AT388" s="145" t="s">
        <v>171</v>
      </c>
      <c r="AU388" s="145" t="s">
        <v>86</v>
      </c>
      <c r="AV388" s="12" t="s">
        <v>86</v>
      </c>
      <c r="AW388" s="12" t="s">
        <v>37</v>
      </c>
      <c r="AX388" s="12" t="s">
        <v>84</v>
      </c>
      <c r="AY388" s="145" t="s">
        <v>158</v>
      </c>
    </row>
    <row r="389" spans="2:65" s="1" customFormat="1" ht="16.5" customHeight="1">
      <c r="B389" s="33"/>
      <c r="C389" s="172" t="s">
        <v>558</v>
      </c>
      <c r="D389" s="172" t="s">
        <v>316</v>
      </c>
      <c r="E389" s="173" t="s">
        <v>559</v>
      </c>
      <c r="F389" s="174" t="s">
        <v>560</v>
      </c>
      <c r="G389" s="175" t="s">
        <v>278</v>
      </c>
      <c r="H389" s="176">
        <v>1</v>
      </c>
      <c r="I389" s="177"/>
      <c r="J389" s="178">
        <f>ROUND(I389*H389,2)</f>
        <v>0</v>
      </c>
      <c r="K389" s="174" t="s">
        <v>164</v>
      </c>
      <c r="L389" s="179"/>
      <c r="M389" s="180" t="s">
        <v>19</v>
      </c>
      <c r="N389" s="181" t="s">
        <v>47</v>
      </c>
      <c r="P389" s="134">
        <f>O389*H389</f>
        <v>0</v>
      </c>
      <c r="Q389" s="134">
        <v>1.847E-2</v>
      </c>
      <c r="R389" s="134">
        <f>Q389*H389</f>
        <v>1.847E-2</v>
      </c>
      <c r="S389" s="134">
        <v>0</v>
      </c>
      <c r="T389" s="135">
        <f>S389*H389</f>
        <v>0</v>
      </c>
      <c r="AR389" s="136" t="s">
        <v>229</v>
      </c>
      <c r="AT389" s="136" t="s">
        <v>316</v>
      </c>
      <c r="AU389" s="136" t="s">
        <v>86</v>
      </c>
      <c r="AY389" s="18" t="s">
        <v>158</v>
      </c>
      <c r="BE389" s="137">
        <f>IF(N389="základní",J389,0)</f>
        <v>0</v>
      </c>
      <c r="BF389" s="137">
        <f>IF(N389="snížená",J389,0)</f>
        <v>0</v>
      </c>
      <c r="BG389" s="137">
        <f>IF(N389="zákl. přenesená",J389,0)</f>
        <v>0</v>
      </c>
      <c r="BH389" s="137">
        <f>IF(N389="sníž. přenesená",J389,0)</f>
        <v>0</v>
      </c>
      <c r="BI389" s="137">
        <f>IF(N389="nulová",J389,0)</f>
        <v>0</v>
      </c>
      <c r="BJ389" s="18" t="s">
        <v>84</v>
      </c>
      <c r="BK389" s="137">
        <f>ROUND(I389*H389,2)</f>
        <v>0</v>
      </c>
      <c r="BL389" s="18" t="s">
        <v>165</v>
      </c>
      <c r="BM389" s="136" t="s">
        <v>561</v>
      </c>
    </row>
    <row r="390" spans="2:65" s="1" customFormat="1" ht="11.25">
      <c r="B390" s="33"/>
      <c r="D390" s="138" t="s">
        <v>167</v>
      </c>
      <c r="F390" s="139" t="s">
        <v>560</v>
      </c>
      <c r="I390" s="140"/>
      <c r="L390" s="33"/>
      <c r="M390" s="141"/>
      <c r="T390" s="54"/>
      <c r="AT390" s="18" t="s">
        <v>167</v>
      </c>
      <c r="AU390" s="18" t="s">
        <v>86</v>
      </c>
    </row>
    <row r="391" spans="2:65" s="1" customFormat="1" ht="16.5" customHeight="1">
      <c r="B391" s="33"/>
      <c r="C391" s="172" t="s">
        <v>562</v>
      </c>
      <c r="D391" s="172" t="s">
        <v>316</v>
      </c>
      <c r="E391" s="173" t="s">
        <v>563</v>
      </c>
      <c r="F391" s="174" t="s">
        <v>564</v>
      </c>
      <c r="G391" s="175" t="s">
        <v>278</v>
      </c>
      <c r="H391" s="176">
        <v>1</v>
      </c>
      <c r="I391" s="177"/>
      <c r="J391" s="178">
        <f>ROUND(I391*H391,2)</f>
        <v>0</v>
      </c>
      <c r="K391" s="174" t="s">
        <v>19</v>
      </c>
      <c r="L391" s="179"/>
      <c r="M391" s="180" t="s">
        <v>19</v>
      </c>
      <c r="N391" s="181" t="s">
        <v>47</v>
      </c>
      <c r="P391" s="134">
        <f>O391*H391</f>
        <v>0</v>
      </c>
      <c r="Q391" s="134">
        <v>6.0000000000000001E-3</v>
      </c>
      <c r="R391" s="134">
        <f>Q391*H391</f>
        <v>6.0000000000000001E-3</v>
      </c>
      <c r="S391" s="134">
        <v>0</v>
      </c>
      <c r="T391" s="135">
        <f>S391*H391</f>
        <v>0</v>
      </c>
      <c r="AR391" s="136" t="s">
        <v>229</v>
      </c>
      <c r="AT391" s="136" t="s">
        <v>316</v>
      </c>
      <c r="AU391" s="136" t="s">
        <v>86</v>
      </c>
      <c r="AY391" s="18" t="s">
        <v>158</v>
      </c>
      <c r="BE391" s="137">
        <f>IF(N391="základní",J391,0)</f>
        <v>0</v>
      </c>
      <c r="BF391" s="137">
        <f>IF(N391="snížená",J391,0)</f>
        <v>0</v>
      </c>
      <c r="BG391" s="137">
        <f>IF(N391="zákl. přenesená",J391,0)</f>
        <v>0</v>
      </c>
      <c r="BH391" s="137">
        <f>IF(N391="sníž. přenesená",J391,0)</f>
        <v>0</v>
      </c>
      <c r="BI391" s="137">
        <f>IF(N391="nulová",J391,0)</f>
        <v>0</v>
      </c>
      <c r="BJ391" s="18" t="s">
        <v>84</v>
      </c>
      <c r="BK391" s="137">
        <f>ROUND(I391*H391,2)</f>
        <v>0</v>
      </c>
      <c r="BL391" s="18" t="s">
        <v>165</v>
      </c>
      <c r="BM391" s="136" t="s">
        <v>565</v>
      </c>
    </row>
    <row r="392" spans="2:65" s="1" customFormat="1" ht="11.25">
      <c r="B392" s="33"/>
      <c r="D392" s="138" t="s">
        <v>167</v>
      </c>
      <c r="F392" s="139" t="s">
        <v>564</v>
      </c>
      <c r="I392" s="140"/>
      <c r="L392" s="33"/>
      <c r="M392" s="141"/>
      <c r="T392" s="54"/>
      <c r="AT392" s="18" t="s">
        <v>167</v>
      </c>
      <c r="AU392" s="18" t="s">
        <v>86</v>
      </c>
    </row>
    <row r="393" spans="2:65" s="1" customFormat="1" ht="16.5" customHeight="1">
      <c r="B393" s="33"/>
      <c r="C393" s="125" t="s">
        <v>566</v>
      </c>
      <c r="D393" s="125" t="s">
        <v>160</v>
      </c>
      <c r="E393" s="126" t="s">
        <v>567</v>
      </c>
      <c r="F393" s="127" t="s">
        <v>568</v>
      </c>
      <c r="G393" s="128" t="s">
        <v>278</v>
      </c>
      <c r="H393" s="129">
        <v>1</v>
      </c>
      <c r="I393" s="130"/>
      <c r="J393" s="131">
        <f>ROUND(I393*H393,2)</f>
        <v>0</v>
      </c>
      <c r="K393" s="127" t="s">
        <v>164</v>
      </c>
      <c r="L393" s="33"/>
      <c r="M393" s="132" t="s">
        <v>19</v>
      </c>
      <c r="N393" s="133" t="s">
        <v>47</v>
      </c>
      <c r="P393" s="134">
        <f>O393*H393</f>
        <v>0</v>
      </c>
      <c r="Q393" s="134">
        <v>0</v>
      </c>
      <c r="R393" s="134">
        <f>Q393*H393</f>
        <v>0</v>
      </c>
      <c r="S393" s="134">
        <v>1.7299999999999999E-2</v>
      </c>
      <c r="T393" s="135">
        <f>S393*H393</f>
        <v>1.7299999999999999E-2</v>
      </c>
      <c r="AR393" s="136" t="s">
        <v>165</v>
      </c>
      <c r="AT393" s="136" t="s">
        <v>160</v>
      </c>
      <c r="AU393" s="136" t="s">
        <v>86</v>
      </c>
      <c r="AY393" s="18" t="s">
        <v>158</v>
      </c>
      <c r="BE393" s="137">
        <f>IF(N393="základní",J393,0)</f>
        <v>0</v>
      </c>
      <c r="BF393" s="137">
        <f>IF(N393="snížená",J393,0)</f>
        <v>0</v>
      </c>
      <c r="BG393" s="137">
        <f>IF(N393="zákl. přenesená",J393,0)</f>
        <v>0</v>
      </c>
      <c r="BH393" s="137">
        <f>IF(N393="sníž. přenesená",J393,0)</f>
        <v>0</v>
      </c>
      <c r="BI393" s="137">
        <f>IF(N393="nulová",J393,0)</f>
        <v>0</v>
      </c>
      <c r="BJ393" s="18" t="s">
        <v>84</v>
      </c>
      <c r="BK393" s="137">
        <f>ROUND(I393*H393,2)</f>
        <v>0</v>
      </c>
      <c r="BL393" s="18" t="s">
        <v>165</v>
      </c>
      <c r="BM393" s="136" t="s">
        <v>569</v>
      </c>
    </row>
    <row r="394" spans="2:65" s="1" customFormat="1" ht="11.25">
      <c r="B394" s="33"/>
      <c r="D394" s="138" t="s">
        <v>167</v>
      </c>
      <c r="F394" s="139" t="s">
        <v>570</v>
      </c>
      <c r="I394" s="140"/>
      <c r="L394" s="33"/>
      <c r="M394" s="141"/>
      <c r="T394" s="54"/>
      <c r="AT394" s="18" t="s">
        <v>167</v>
      </c>
      <c r="AU394" s="18" t="s">
        <v>86</v>
      </c>
    </row>
    <row r="395" spans="2:65" s="1" customFormat="1" ht="11.25">
      <c r="B395" s="33"/>
      <c r="D395" s="142" t="s">
        <v>169</v>
      </c>
      <c r="F395" s="143" t="s">
        <v>571</v>
      </c>
      <c r="I395" s="140"/>
      <c r="L395" s="33"/>
      <c r="M395" s="141"/>
      <c r="T395" s="54"/>
      <c r="AT395" s="18" t="s">
        <v>169</v>
      </c>
      <c r="AU395" s="18" t="s">
        <v>86</v>
      </c>
    </row>
    <row r="396" spans="2:65" s="12" customFormat="1" ht="11.25">
      <c r="B396" s="144"/>
      <c r="D396" s="138" t="s">
        <v>171</v>
      </c>
      <c r="E396" s="145" t="s">
        <v>19</v>
      </c>
      <c r="F396" s="146" t="s">
        <v>572</v>
      </c>
      <c r="H396" s="147">
        <v>1</v>
      </c>
      <c r="I396" s="148"/>
      <c r="L396" s="144"/>
      <c r="M396" s="149"/>
      <c r="T396" s="150"/>
      <c r="AT396" s="145" t="s">
        <v>171</v>
      </c>
      <c r="AU396" s="145" t="s">
        <v>86</v>
      </c>
      <c r="AV396" s="12" t="s">
        <v>86</v>
      </c>
      <c r="AW396" s="12" t="s">
        <v>37</v>
      </c>
      <c r="AX396" s="12" t="s">
        <v>84</v>
      </c>
      <c r="AY396" s="145" t="s">
        <v>158</v>
      </c>
    </row>
    <row r="397" spans="2:65" s="1" customFormat="1" ht="16.5" customHeight="1">
      <c r="B397" s="33"/>
      <c r="C397" s="125" t="s">
        <v>573</v>
      </c>
      <c r="D397" s="125" t="s">
        <v>160</v>
      </c>
      <c r="E397" s="126" t="s">
        <v>574</v>
      </c>
      <c r="F397" s="127" t="s">
        <v>575</v>
      </c>
      <c r="G397" s="128" t="s">
        <v>278</v>
      </c>
      <c r="H397" s="129">
        <v>1</v>
      </c>
      <c r="I397" s="130"/>
      <c r="J397" s="131">
        <f>ROUND(I397*H397,2)</f>
        <v>0</v>
      </c>
      <c r="K397" s="127" t="s">
        <v>164</v>
      </c>
      <c r="L397" s="33"/>
      <c r="M397" s="132" t="s">
        <v>19</v>
      </c>
      <c r="N397" s="133" t="s">
        <v>47</v>
      </c>
      <c r="P397" s="134">
        <f>O397*H397</f>
        <v>0</v>
      </c>
      <c r="Q397" s="134">
        <v>1.65E-3</v>
      </c>
      <c r="R397" s="134">
        <f>Q397*H397</f>
        <v>1.65E-3</v>
      </c>
      <c r="S397" s="134">
        <v>0</v>
      </c>
      <c r="T397" s="135">
        <f>S397*H397</f>
        <v>0</v>
      </c>
      <c r="AR397" s="136" t="s">
        <v>165</v>
      </c>
      <c r="AT397" s="136" t="s">
        <v>160</v>
      </c>
      <c r="AU397" s="136" t="s">
        <v>86</v>
      </c>
      <c r="AY397" s="18" t="s">
        <v>158</v>
      </c>
      <c r="BE397" s="137">
        <f>IF(N397="základní",J397,0)</f>
        <v>0</v>
      </c>
      <c r="BF397" s="137">
        <f>IF(N397="snížená",J397,0)</f>
        <v>0</v>
      </c>
      <c r="BG397" s="137">
        <f>IF(N397="zákl. přenesená",J397,0)</f>
        <v>0</v>
      </c>
      <c r="BH397" s="137">
        <f>IF(N397="sníž. přenesená",J397,0)</f>
        <v>0</v>
      </c>
      <c r="BI397" s="137">
        <f>IF(N397="nulová",J397,0)</f>
        <v>0</v>
      </c>
      <c r="BJ397" s="18" t="s">
        <v>84</v>
      </c>
      <c r="BK397" s="137">
        <f>ROUND(I397*H397,2)</f>
        <v>0</v>
      </c>
      <c r="BL397" s="18" t="s">
        <v>165</v>
      </c>
      <c r="BM397" s="136" t="s">
        <v>576</v>
      </c>
    </row>
    <row r="398" spans="2:65" s="1" customFormat="1" ht="19.5">
      <c r="B398" s="33"/>
      <c r="D398" s="138" t="s">
        <v>167</v>
      </c>
      <c r="F398" s="139" t="s">
        <v>577</v>
      </c>
      <c r="I398" s="140"/>
      <c r="L398" s="33"/>
      <c r="M398" s="141"/>
      <c r="T398" s="54"/>
      <c r="AT398" s="18" t="s">
        <v>167</v>
      </c>
      <c r="AU398" s="18" t="s">
        <v>86</v>
      </c>
    </row>
    <row r="399" spans="2:65" s="1" customFormat="1" ht="11.25">
      <c r="B399" s="33"/>
      <c r="D399" s="142" t="s">
        <v>169</v>
      </c>
      <c r="F399" s="143" t="s">
        <v>578</v>
      </c>
      <c r="I399" s="140"/>
      <c r="L399" s="33"/>
      <c r="M399" s="141"/>
      <c r="T399" s="54"/>
      <c r="AT399" s="18" t="s">
        <v>169</v>
      </c>
      <c r="AU399" s="18" t="s">
        <v>86</v>
      </c>
    </row>
    <row r="400" spans="2:65" s="13" customFormat="1" ht="11.25">
      <c r="B400" s="151"/>
      <c r="D400" s="138" t="s">
        <v>171</v>
      </c>
      <c r="E400" s="152" t="s">
        <v>19</v>
      </c>
      <c r="F400" s="153" t="s">
        <v>474</v>
      </c>
      <c r="H400" s="152" t="s">
        <v>19</v>
      </c>
      <c r="I400" s="154"/>
      <c r="L400" s="151"/>
      <c r="M400" s="155"/>
      <c r="T400" s="156"/>
      <c r="AT400" s="152" t="s">
        <v>171</v>
      </c>
      <c r="AU400" s="152" t="s">
        <v>86</v>
      </c>
      <c r="AV400" s="13" t="s">
        <v>84</v>
      </c>
      <c r="AW400" s="13" t="s">
        <v>37</v>
      </c>
      <c r="AX400" s="13" t="s">
        <v>76</v>
      </c>
      <c r="AY400" s="152" t="s">
        <v>158</v>
      </c>
    </row>
    <row r="401" spans="2:65" s="12" customFormat="1" ht="11.25">
      <c r="B401" s="144"/>
      <c r="D401" s="138" t="s">
        <v>171</v>
      </c>
      <c r="E401" s="145" t="s">
        <v>19</v>
      </c>
      <c r="F401" s="146" t="s">
        <v>579</v>
      </c>
      <c r="H401" s="147">
        <v>1</v>
      </c>
      <c r="I401" s="148"/>
      <c r="L401" s="144"/>
      <c r="M401" s="149"/>
      <c r="T401" s="150"/>
      <c r="AT401" s="145" t="s">
        <v>171</v>
      </c>
      <c r="AU401" s="145" t="s">
        <v>86</v>
      </c>
      <c r="AV401" s="12" t="s">
        <v>86</v>
      </c>
      <c r="AW401" s="12" t="s">
        <v>37</v>
      </c>
      <c r="AX401" s="12" t="s">
        <v>84</v>
      </c>
      <c r="AY401" s="145" t="s">
        <v>158</v>
      </c>
    </row>
    <row r="402" spans="2:65" s="1" customFormat="1" ht="16.5" customHeight="1">
      <c r="B402" s="33"/>
      <c r="C402" s="172" t="s">
        <v>580</v>
      </c>
      <c r="D402" s="172" t="s">
        <v>316</v>
      </c>
      <c r="E402" s="173" t="s">
        <v>581</v>
      </c>
      <c r="F402" s="174" t="s">
        <v>582</v>
      </c>
      <c r="G402" s="175" t="s">
        <v>278</v>
      </c>
      <c r="H402" s="176">
        <v>1</v>
      </c>
      <c r="I402" s="177"/>
      <c r="J402" s="178">
        <f>ROUND(I402*H402,2)</f>
        <v>0</v>
      </c>
      <c r="K402" s="174" t="s">
        <v>164</v>
      </c>
      <c r="L402" s="179"/>
      <c r="M402" s="180" t="s">
        <v>19</v>
      </c>
      <c r="N402" s="181" t="s">
        <v>47</v>
      </c>
      <c r="P402" s="134">
        <f>O402*H402</f>
        <v>0</v>
      </c>
      <c r="Q402" s="134">
        <v>2.4500000000000001E-2</v>
      </c>
      <c r="R402" s="134">
        <f>Q402*H402</f>
        <v>2.4500000000000001E-2</v>
      </c>
      <c r="S402" s="134">
        <v>0</v>
      </c>
      <c r="T402" s="135">
        <f>S402*H402</f>
        <v>0</v>
      </c>
      <c r="AR402" s="136" t="s">
        <v>229</v>
      </c>
      <c r="AT402" s="136" t="s">
        <v>316</v>
      </c>
      <c r="AU402" s="136" t="s">
        <v>86</v>
      </c>
      <c r="AY402" s="18" t="s">
        <v>158</v>
      </c>
      <c r="BE402" s="137">
        <f>IF(N402="základní",J402,0)</f>
        <v>0</v>
      </c>
      <c r="BF402" s="137">
        <f>IF(N402="snížená",J402,0)</f>
        <v>0</v>
      </c>
      <c r="BG402" s="137">
        <f>IF(N402="zákl. přenesená",J402,0)</f>
        <v>0</v>
      </c>
      <c r="BH402" s="137">
        <f>IF(N402="sníž. přenesená",J402,0)</f>
        <v>0</v>
      </c>
      <c r="BI402" s="137">
        <f>IF(N402="nulová",J402,0)</f>
        <v>0</v>
      </c>
      <c r="BJ402" s="18" t="s">
        <v>84</v>
      </c>
      <c r="BK402" s="137">
        <f>ROUND(I402*H402,2)</f>
        <v>0</v>
      </c>
      <c r="BL402" s="18" t="s">
        <v>165</v>
      </c>
      <c r="BM402" s="136" t="s">
        <v>583</v>
      </c>
    </row>
    <row r="403" spans="2:65" s="1" customFormat="1" ht="11.25">
      <c r="B403" s="33"/>
      <c r="D403" s="138" t="s">
        <v>167</v>
      </c>
      <c r="F403" s="139" t="s">
        <v>582</v>
      </c>
      <c r="I403" s="140"/>
      <c r="L403" s="33"/>
      <c r="M403" s="141"/>
      <c r="T403" s="54"/>
      <c r="AT403" s="18" t="s">
        <v>167</v>
      </c>
      <c r="AU403" s="18" t="s">
        <v>86</v>
      </c>
    </row>
    <row r="404" spans="2:65" s="1" customFormat="1" ht="16.5" customHeight="1">
      <c r="B404" s="33"/>
      <c r="C404" s="172" t="s">
        <v>584</v>
      </c>
      <c r="D404" s="172" t="s">
        <v>316</v>
      </c>
      <c r="E404" s="173" t="s">
        <v>585</v>
      </c>
      <c r="F404" s="174" t="s">
        <v>586</v>
      </c>
      <c r="G404" s="175" t="s">
        <v>278</v>
      </c>
      <c r="H404" s="176">
        <v>1</v>
      </c>
      <c r="I404" s="177"/>
      <c r="J404" s="178">
        <f>ROUND(I404*H404,2)</f>
        <v>0</v>
      </c>
      <c r="K404" s="174" t="s">
        <v>19</v>
      </c>
      <c r="L404" s="179"/>
      <c r="M404" s="180" t="s">
        <v>19</v>
      </c>
      <c r="N404" s="181" t="s">
        <v>47</v>
      </c>
      <c r="P404" s="134">
        <f>O404*H404</f>
        <v>0</v>
      </c>
      <c r="Q404" s="134">
        <v>6.0000000000000001E-3</v>
      </c>
      <c r="R404" s="134">
        <f>Q404*H404</f>
        <v>6.0000000000000001E-3</v>
      </c>
      <c r="S404" s="134">
        <v>0</v>
      </c>
      <c r="T404" s="135">
        <f>S404*H404</f>
        <v>0</v>
      </c>
      <c r="AR404" s="136" t="s">
        <v>229</v>
      </c>
      <c r="AT404" s="136" t="s">
        <v>316</v>
      </c>
      <c r="AU404" s="136" t="s">
        <v>86</v>
      </c>
      <c r="AY404" s="18" t="s">
        <v>158</v>
      </c>
      <c r="BE404" s="137">
        <f>IF(N404="základní",J404,0)</f>
        <v>0</v>
      </c>
      <c r="BF404" s="137">
        <f>IF(N404="snížená",J404,0)</f>
        <v>0</v>
      </c>
      <c r="BG404" s="137">
        <f>IF(N404="zákl. přenesená",J404,0)</f>
        <v>0</v>
      </c>
      <c r="BH404" s="137">
        <f>IF(N404="sníž. přenesená",J404,0)</f>
        <v>0</v>
      </c>
      <c r="BI404" s="137">
        <f>IF(N404="nulová",J404,0)</f>
        <v>0</v>
      </c>
      <c r="BJ404" s="18" t="s">
        <v>84</v>
      </c>
      <c r="BK404" s="137">
        <f>ROUND(I404*H404,2)</f>
        <v>0</v>
      </c>
      <c r="BL404" s="18" t="s">
        <v>165</v>
      </c>
      <c r="BM404" s="136" t="s">
        <v>587</v>
      </c>
    </row>
    <row r="405" spans="2:65" s="1" customFormat="1" ht="11.25">
      <c r="B405" s="33"/>
      <c r="D405" s="138" t="s">
        <v>167</v>
      </c>
      <c r="F405" s="139" t="s">
        <v>586</v>
      </c>
      <c r="I405" s="140"/>
      <c r="L405" s="33"/>
      <c r="M405" s="141"/>
      <c r="T405" s="54"/>
      <c r="AT405" s="18" t="s">
        <v>167</v>
      </c>
      <c r="AU405" s="18" t="s">
        <v>86</v>
      </c>
    </row>
    <row r="406" spans="2:65" s="1" customFormat="1" ht="16.5" customHeight="1">
      <c r="B406" s="33"/>
      <c r="C406" s="125" t="s">
        <v>588</v>
      </c>
      <c r="D406" s="125" t="s">
        <v>160</v>
      </c>
      <c r="E406" s="126" t="s">
        <v>589</v>
      </c>
      <c r="F406" s="127" t="s">
        <v>590</v>
      </c>
      <c r="G406" s="128" t="s">
        <v>278</v>
      </c>
      <c r="H406" s="129">
        <v>1</v>
      </c>
      <c r="I406" s="130"/>
      <c r="J406" s="131">
        <f>ROUND(I406*H406,2)</f>
        <v>0</v>
      </c>
      <c r="K406" s="127" t="s">
        <v>164</v>
      </c>
      <c r="L406" s="33"/>
      <c r="M406" s="132" t="s">
        <v>19</v>
      </c>
      <c r="N406" s="133" t="s">
        <v>47</v>
      </c>
      <c r="P406" s="134">
        <f>O406*H406</f>
        <v>0</v>
      </c>
      <c r="Q406" s="134">
        <v>0</v>
      </c>
      <c r="R406" s="134">
        <f>Q406*H406</f>
        <v>0</v>
      </c>
      <c r="S406" s="134">
        <v>2.2599999999999999E-2</v>
      </c>
      <c r="T406" s="135">
        <f>S406*H406</f>
        <v>2.2599999999999999E-2</v>
      </c>
      <c r="AR406" s="136" t="s">
        <v>165</v>
      </c>
      <c r="AT406" s="136" t="s">
        <v>160</v>
      </c>
      <c r="AU406" s="136" t="s">
        <v>86</v>
      </c>
      <c r="AY406" s="18" t="s">
        <v>158</v>
      </c>
      <c r="BE406" s="137">
        <f>IF(N406="základní",J406,0)</f>
        <v>0</v>
      </c>
      <c r="BF406" s="137">
        <f>IF(N406="snížená",J406,0)</f>
        <v>0</v>
      </c>
      <c r="BG406" s="137">
        <f>IF(N406="zákl. přenesená",J406,0)</f>
        <v>0</v>
      </c>
      <c r="BH406" s="137">
        <f>IF(N406="sníž. přenesená",J406,0)</f>
        <v>0</v>
      </c>
      <c r="BI406" s="137">
        <f>IF(N406="nulová",J406,0)</f>
        <v>0</v>
      </c>
      <c r="BJ406" s="18" t="s">
        <v>84</v>
      </c>
      <c r="BK406" s="137">
        <f>ROUND(I406*H406,2)</f>
        <v>0</v>
      </c>
      <c r="BL406" s="18" t="s">
        <v>165</v>
      </c>
      <c r="BM406" s="136" t="s">
        <v>591</v>
      </c>
    </row>
    <row r="407" spans="2:65" s="1" customFormat="1" ht="11.25">
      <c r="B407" s="33"/>
      <c r="D407" s="138" t="s">
        <v>167</v>
      </c>
      <c r="F407" s="139" t="s">
        <v>592</v>
      </c>
      <c r="I407" s="140"/>
      <c r="L407" s="33"/>
      <c r="M407" s="141"/>
      <c r="T407" s="54"/>
      <c r="AT407" s="18" t="s">
        <v>167</v>
      </c>
      <c r="AU407" s="18" t="s">
        <v>86</v>
      </c>
    </row>
    <row r="408" spans="2:65" s="1" customFormat="1" ht="11.25">
      <c r="B408" s="33"/>
      <c r="D408" s="142" t="s">
        <v>169</v>
      </c>
      <c r="F408" s="143" t="s">
        <v>593</v>
      </c>
      <c r="I408" s="140"/>
      <c r="L408" s="33"/>
      <c r="M408" s="141"/>
      <c r="T408" s="54"/>
      <c r="AT408" s="18" t="s">
        <v>169</v>
      </c>
      <c r="AU408" s="18" t="s">
        <v>86</v>
      </c>
    </row>
    <row r="409" spans="2:65" s="12" customFormat="1" ht="11.25">
      <c r="B409" s="144"/>
      <c r="D409" s="138" t="s">
        <v>171</v>
      </c>
      <c r="E409" s="145" t="s">
        <v>19</v>
      </c>
      <c r="F409" s="146" t="s">
        <v>594</v>
      </c>
      <c r="H409" s="147">
        <v>1</v>
      </c>
      <c r="I409" s="148"/>
      <c r="L409" s="144"/>
      <c r="M409" s="149"/>
      <c r="T409" s="150"/>
      <c r="AT409" s="145" t="s">
        <v>171</v>
      </c>
      <c r="AU409" s="145" t="s">
        <v>86</v>
      </c>
      <c r="AV409" s="12" t="s">
        <v>86</v>
      </c>
      <c r="AW409" s="12" t="s">
        <v>37</v>
      </c>
      <c r="AX409" s="12" t="s">
        <v>84</v>
      </c>
      <c r="AY409" s="145" t="s">
        <v>158</v>
      </c>
    </row>
    <row r="410" spans="2:65" s="1" customFormat="1" ht="16.5" customHeight="1">
      <c r="B410" s="33"/>
      <c r="C410" s="125" t="s">
        <v>595</v>
      </c>
      <c r="D410" s="125" t="s">
        <v>160</v>
      </c>
      <c r="E410" s="126" t="s">
        <v>596</v>
      </c>
      <c r="F410" s="127" t="s">
        <v>597</v>
      </c>
      <c r="G410" s="128" t="s">
        <v>97</v>
      </c>
      <c r="H410" s="129">
        <v>8.4</v>
      </c>
      <c r="I410" s="130"/>
      <c r="J410" s="131">
        <f>ROUND(I410*H410,2)</f>
        <v>0</v>
      </c>
      <c r="K410" s="127" t="s">
        <v>164</v>
      </c>
      <c r="L410" s="33"/>
      <c r="M410" s="132" t="s">
        <v>19</v>
      </c>
      <c r="N410" s="133" t="s">
        <v>47</v>
      </c>
      <c r="P410" s="134">
        <f>O410*H410</f>
        <v>0</v>
      </c>
      <c r="Q410" s="134">
        <v>0</v>
      </c>
      <c r="R410" s="134">
        <f>Q410*H410</f>
        <v>0</v>
      </c>
      <c r="S410" s="134">
        <v>0</v>
      </c>
      <c r="T410" s="135">
        <f>S410*H410</f>
        <v>0</v>
      </c>
      <c r="AR410" s="136" t="s">
        <v>165</v>
      </c>
      <c r="AT410" s="136" t="s">
        <v>160</v>
      </c>
      <c r="AU410" s="136" t="s">
        <v>86</v>
      </c>
      <c r="AY410" s="18" t="s">
        <v>158</v>
      </c>
      <c r="BE410" s="137">
        <f>IF(N410="základní",J410,0)</f>
        <v>0</v>
      </c>
      <c r="BF410" s="137">
        <f>IF(N410="snížená",J410,0)</f>
        <v>0</v>
      </c>
      <c r="BG410" s="137">
        <f>IF(N410="zákl. přenesená",J410,0)</f>
        <v>0</v>
      </c>
      <c r="BH410" s="137">
        <f>IF(N410="sníž. přenesená",J410,0)</f>
        <v>0</v>
      </c>
      <c r="BI410" s="137">
        <f>IF(N410="nulová",J410,0)</f>
        <v>0</v>
      </c>
      <c r="BJ410" s="18" t="s">
        <v>84</v>
      </c>
      <c r="BK410" s="137">
        <f>ROUND(I410*H410,2)</f>
        <v>0</v>
      </c>
      <c r="BL410" s="18" t="s">
        <v>165</v>
      </c>
      <c r="BM410" s="136" t="s">
        <v>598</v>
      </c>
    </row>
    <row r="411" spans="2:65" s="1" customFormat="1" ht="11.25">
      <c r="B411" s="33"/>
      <c r="D411" s="138" t="s">
        <v>167</v>
      </c>
      <c r="F411" s="139" t="s">
        <v>599</v>
      </c>
      <c r="I411" s="140"/>
      <c r="L411" s="33"/>
      <c r="M411" s="141"/>
      <c r="T411" s="54"/>
      <c r="AT411" s="18" t="s">
        <v>167</v>
      </c>
      <c r="AU411" s="18" t="s">
        <v>86</v>
      </c>
    </row>
    <row r="412" spans="2:65" s="1" customFormat="1" ht="11.25">
      <c r="B412" s="33"/>
      <c r="D412" s="142" t="s">
        <v>169</v>
      </c>
      <c r="F412" s="143" t="s">
        <v>600</v>
      </c>
      <c r="I412" s="140"/>
      <c r="L412" s="33"/>
      <c r="M412" s="141"/>
      <c r="T412" s="54"/>
      <c r="AT412" s="18" t="s">
        <v>169</v>
      </c>
      <c r="AU412" s="18" t="s">
        <v>86</v>
      </c>
    </row>
    <row r="413" spans="2:65" s="12" customFormat="1" ht="11.25">
      <c r="B413" s="144"/>
      <c r="D413" s="138" t="s">
        <v>171</v>
      </c>
      <c r="E413" s="145" t="s">
        <v>19</v>
      </c>
      <c r="F413" s="146" t="s">
        <v>95</v>
      </c>
      <c r="H413" s="147">
        <v>8.4</v>
      </c>
      <c r="I413" s="148"/>
      <c r="L413" s="144"/>
      <c r="M413" s="149"/>
      <c r="T413" s="150"/>
      <c r="AT413" s="145" t="s">
        <v>171</v>
      </c>
      <c r="AU413" s="145" t="s">
        <v>86</v>
      </c>
      <c r="AV413" s="12" t="s">
        <v>86</v>
      </c>
      <c r="AW413" s="12" t="s">
        <v>37</v>
      </c>
      <c r="AX413" s="12" t="s">
        <v>84</v>
      </c>
      <c r="AY413" s="145" t="s">
        <v>158</v>
      </c>
    </row>
    <row r="414" spans="2:65" s="1" customFormat="1" ht="16.5" customHeight="1">
      <c r="B414" s="33"/>
      <c r="C414" s="125" t="s">
        <v>601</v>
      </c>
      <c r="D414" s="125" t="s">
        <v>160</v>
      </c>
      <c r="E414" s="126" t="s">
        <v>602</v>
      </c>
      <c r="F414" s="127" t="s">
        <v>603</v>
      </c>
      <c r="G414" s="128" t="s">
        <v>97</v>
      </c>
      <c r="H414" s="129">
        <v>31.2</v>
      </c>
      <c r="I414" s="130"/>
      <c r="J414" s="131">
        <f>ROUND(I414*H414,2)</f>
        <v>0</v>
      </c>
      <c r="K414" s="127" t="s">
        <v>164</v>
      </c>
      <c r="L414" s="33"/>
      <c r="M414" s="132" t="s">
        <v>19</v>
      </c>
      <c r="N414" s="133" t="s">
        <v>47</v>
      </c>
      <c r="P414" s="134">
        <f>O414*H414</f>
        <v>0</v>
      </c>
      <c r="Q414" s="134">
        <v>0</v>
      </c>
      <c r="R414" s="134">
        <f>Q414*H414</f>
        <v>0</v>
      </c>
      <c r="S414" s="134">
        <v>0</v>
      </c>
      <c r="T414" s="135">
        <f>S414*H414</f>
        <v>0</v>
      </c>
      <c r="AR414" s="136" t="s">
        <v>165</v>
      </c>
      <c r="AT414" s="136" t="s">
        <v>160</v>
      </c>
      <c r="AU414" s="136" t="s">
        <v>86</v>
      </c>
      <c r="AY414" s="18" t="s">
        <v>158</v>
      </c>
      <c r="BE414" s="137">
        <f>IF(N414="základní",J414,0)</f>
        <v>0</v>
      </c>
      <c r="BF414" s="137">
        <f>IF(N414="snížená",J414,0)</f>
        <v>0</v>
      </c>
      <c r="BG414" s="137">
        <f>IF(N414="zákl. přenesená",J414,0)</f>
        <v>0</v>
      </c>
      <c r="BH414" s="137">
        <f>IF(N414="sníž. přenesená",J414,0)</f>
        <v>0</v>
      </c>
      <c r="BI414" s="137">
        <f>IF(N414="nulová",J414,0)</f>
        <v>0</v>
      </c>
      <c r="BJ414" s="18" t="s">
        <v>84</v>
      </c>
      <c r="BK414" s="137">
        <f>ROUND(I414*H414,2)</f>
        <v>0</v>
      </c>
      <c r="BL414" s="18" t="s">
        <v>165</v>
      </c>
      <c r="BM414" s="136" t="s">
        <v>604</v>
      </c>
    </row>
    <row r="415" spans="2:65" s="1" customFormat="1" ht="11.25">
      <c r="B415" s="33"/>
      <c r="D415" s="138" t="s">
        <v>167</v>
      </c>
      <c r="F415" s="139" t="s">
        <v>605</v>
      </c>
      <c r="I415" s="140"/>
      <c r="L415" s="33"/>
      <c r="M415" s="141"/>
      <c r="T415" s="54"/>
      <c r="AT415" s="18" t="s">
        <v>167</v>
      </c>
      <c r="AU415" s="18" t="s">
        <v>86</v>
      </c>
    </row>
    <row r="416" spans="2:65" s="1" customFormat="1" ht="11.25">
      <c r="B416" s="33"/>
      <c r="D416" s="142" t="s">
        <v>169</v>
      </c>
      <c r="F416" s="143" t="s">
        <v>606</v>
      </c>
      <c r="I416" s="140"/>
      <c r="L416" s="33"/>
      <c r="M416" s="141"/>
      <c r="T416" s="54"/>
      <c r="AT416" s="18" t="s">
        <v>169</v>
      </c>
      <c r="AU416" s="18" t="s">
        <v>86</v>
      </c>
    </row>
    <row r="417" spans="2:65" s="12" customFormat="1" ht="11.25">
      <c r="B417" s="144"/>
      <c r="D417" s="138" t="s">
        <v>171</v>
      </c>
      <c r="E417" s="145" t="s">
        <v>19</v>
      </c>
      <c r="F417" s="146" t="s">
        <v>99</v>
      </c>
      <c r="H417" s="147">
        <v>31.2</v>
      </c>
      <c r="I417" s="148"/>
      <c r="L417" s="144"/>
      <c r="M417" s="149"/>
      <c r="T417" s="150"/>
      <c r="AT417" s="145" t="s">
        <v>171</v>
      </c>
      <c r="AU417" s="145" t="s">
        <v>86</v>
      </c>
      <c r="AV417" s="12" t="s">
        <v>86</v>
      </c>
      <c r="AW417" s="12" t="s">
        <v>37</v>
      </c>
      <c r="AX417" s="12" t="s">
        <v>84</v>
      </c>
      <c r="AY417" s="145" t="s">
        <v>158</v>
      </c>
    </row>
    <row r="418" spans="2:65" s="1" customFormat="1" ht="16.5" customHeight="1">
      <c r="B418" s="33"/>
      <c r="C418" s="125" t="s">
        <v>607</v>
      </c>
      <c r="D418" s="125" t="s">
        <v>160</v>
      </c>
      <c r="E418" s="126" t="s">
        <v>608</v>
      </c>
      <c r="F418" s="127" t="s">
        <v>609</v>
      </c>
      <c r="G418" s="128" t="s">
        <v>97</v>
      </c>
      <c r="H418" s="129">
        <v>39.6</v>
      </c>
      <c r="I418" s="130"/>
      <c r="J418" s="131">
        <f>ROUND(I418*H418,2)</f>
        <v>0</v>
      </c>
      <c r="K418" s="127" t="s">
        <v>164</v>
      </c>
      <c r="L418" s="33"/>
      <c r="M418" s="132" t="s">
        <v>19</v>
      </c>
      <c r="N418" s="133" t="s">
        <v>47</v>
      </c>
      <c r="P418" s="134">
        <f>O418*H418</f>
        <v>0</v>
      </c>
      <c r="Q418" s="134">
        <v>0</v>
      </c>
      <c r="R418" s="134">
        <f>Q418*H418</f>
        <v>0</v>
      </c>
      <c r="S418" s="134">
        <v>0</v>
      </c>
      <c r="T418" s="135">
        <f>S418*H418</f>
        <v>0</v>
      </c>
      <c r="AR418" s="136" t="s">
        <v>165</v>
      </c>
      <c r="AT418" s="136" t="s">
        <v>160</v>
      </c>
      <c r="AU418" s="136" t="s">
        <v>86</v>
      </c>
      <c r="AY418" s="18" t="s">
        <v>158</v>
      </c>
      <c r="BE418" s="137">
        <f>IF(N418="základní",J418,0)</f>
        <v>0</v>
      </c>
      <c r="BF418" s="137">
        <f>IF(N418="snížená",J418,0)</f>
        <v>0</v>
      </c>
      <c r="BG418" s="137">
        <f>IF(N418="zákl. přenesená",J418,0)</f>
        <v>0</v>
      </c>
      <c r="BH418" s="137">
        <f>IF(N418="sníž. přenesená",J418,0)</f>
        <v>0</v>
      </c>
      <c r="BI418" s="137">
        <f>IF(N418="nulová",J418,0)</f>
        <v>0</v>
      </c>
      <c r="BJ418" s="18" t="s">
        <v>84</v>
      </c>
      <c r="BK418" s="137">
        <f>ROUND(I418*H418,2)</f>
        <v>0</v>
      </c>
      <c r="BL418" s="18" t="s">
        <v>165</v>
      </c>
      <c r="BM418" s="136" t="s">
        <v>610</v>
      </c>
    </row>
    <row r="419" spans="2:65" s="1" customFormat="1" ht="11.25">
      <c r="B419" s="33"/>
      <c r="D419" s="138" t="s">
        <v>167</v>
      </c>
      <c r="F419" s="139" t="s">
        <v>609</v>
      </c>
      <c r="I419" s="140"/>
      <c r="L419" s="33"/>
      <c r="M419" s="141"/>
      <c r="T419" s="54"/>
      <c r="AT419" s="18" t="s">
        <v>167</v>
      </c>
      <c r="AU419" s="18" t="s">
        <v>86</v>
      </c>
    </row>
    <row r="420" spans="2:65" s="1" customFormat="1" ht="11.25">
      <c r="B420" s="33"/>
      <c r="D420" s="142" t="s">
        <v>169</v>
      </c>
      <c r="F420" s="143" t="s">
        <v>611</v>
      </c>
      <c r="I420" s="140"/>
      <c r="L420" s="33"/>
      <c r="M420" s="141"/>
      <c r="T420" s="54"/>
      <c r="AT420" s="18" t="s">
        <v>169</v>
      </c>
      <c r="AU420" s="18" t="s">
        <v>86</v>
      </c>
    </row>
    <row r="421" spans="2:65" s="12" customFormat="1" ht="11.25">
      <c r="B421" s="144"/>
      <c r="D421" s="138" t="s">
        <v>171</v>
      </c>
      <c r="E421" s="145" t="s">
        <v>19</v>
      </c>
      <c r="F421" s="146" t="s">
        <v>95</v>
      </c>
      <c r="H421" s="147">
        <v>8.4</v>
      </c>
      <c r="I421" s="148"/>
      <c r="L421" s="144"/>
      <c r="M421" s="149"/>
      <c r="T421" s="150"/>
      <c r="AT421" s="145" t="s">
        <v>171</v>
      </c>
      <c r="AU421" s="145" t="s">
        <v>86</v>
      </c>
      <c r="AV421" s="12" t="s">
        <v>86</v>
      </c>
      <c r="AW421" s="12" t="s">
        <v>37</v>
      </c>
      <c r="AX421" s="12" t="s">
        <v>76</v>
      </c>
      <c r="AY421" s="145" t="s">
        <v>158</v>
      </c>
    </row>
    <row r="422" spans="2:65" s="12" customFormat="1" ht="11.25">
      <c r="B422" s="144"/>
      <c r="D422" s="138" t="s">
        <v>171</v>
      </c>
      <c r="E422" s="145" t="s">
        <v>19</v>
      </c>
      <c r="F422" s="146" t="s">
        <v>99</v>
      </c>
      <c r="H422" s="147">
        <v>31.2</v>
      </c>
      <c r="I422" s="148"/>
      <c r="L422" s="144"/>
      <c r="M422" s="149"/>
      <c r="T422" s="150"/>
      <c r="AT422" s="145" t="s">
        <v>171</v>
      </c>
      <c r="AU422" s="145" t="s">
        <v>86</v>
      </c>
      <c r="AV422" s="12" t="s">
        <v>86</v>
      </c>
      <c r="AW422" s="12" t="s">
        <v>37</v>
      </c>
      <c r="AX422" s="12" t="s">
        <v>76</v>
      </c>
      <c r="AY422" s="145" t="s">
        <v>158</v>
      </c>
    </row>
    <row r="423" spans="2:65" s="14" customFormat="1" ht="11.25">
      <c r="B423" s="157"/>
      <c r="D423" s="138" t="s">
        <v>171</v>
      </c>
      <c r="E423" s="158" t="s">
        <v>19</v>
      </c>
      <c r="F423" s="159" t="s">
        <v>189</v>
      </c>
      <c r="H423" s="160">
        <v>39.6</v>
      </c>
      <c r="I423" s="161"/>
      <c r="L423" s="157"/>
      <c r="M423" s="162"/>
      <c r="T423" s="163"/>
      <c r="AT423" s="158" t="s">
        <v>171</v>
      </c>
      <c r="AU423" s="158" t="s">
        <v>86</v>
      </c>
      <c r="AV423" s="14" t="s">
        <v>165</v>
      </c>
      <c r="AW423" s="14" t="s">
        <v>37</v>
      </c>
      <c r="AX423" s="14" t="s">
        <v>84</v>
      </c>
      <c r="AY423" s="158" t="s">
        <v>158</v>
      </c>
    </row>
    <row r="424" spans="2:65" s="1" customFormat="1" ht="16.5" customHeight="1">
      <c r="B424" s="33"/>
      <c r="C424" s="125" t="s">
        <v>612</v>
      </c>
      <c r="D424" s="125" t="s">
        <v>160</v>
      </c>
      <c r="E424" s="126" t="s">
        <v>613</v>
      </c>
      <c r="F424" s="127" t="s">
        <v>614</v>
      </c>
      <c r="G424" s="128" t="s">
        <v>278</v>
      </c>
      <c r="H424" s="129">
        <v>3</v>
      </c>
      <c r="I424" s="130"/>
      <c r="J424" s="131">
        <f>ROUND(I424*H424,2)</f>
        <v>0</v>
      </c>
      <c r="K424" s="127" t="s">
        <v>164</v>
      </c>
      <c r="L424" s="33"/>
      <c r="M424" s="132" t="s">
        <v>19</v>
      </c>
      <c r="N424" s="133" t="s">
        <v>47</v>
      </c>
      <c r="P424" s="134">
        <f>O424*H424</f>
        <v>0</v>
      </c>
      <c r="Q424" s="134">
        <v>0.45937</v>
      </c>
      <c r="R424" s="134">
        <f>Q424*H424</f>
        <v>1.3781099999999999</v>
      </c>
      <c r="S424" s="134">
        <v>0</v>
      </c>
      <c r="T424" s="135">
        <f>S424*H424</f>
        <v>0</v>
      </c>
      <c r="AR424" s="136" t="s">
        <v>165</v>
      </c>
      <c r="AT424" s="136" t="s">
        <v>160</v>
      </c>
      <c r="AU424" s="136" t="s">
        <v>86</v>
      </c>
      <c r="AY424" s="18" t="s">
        <v>158</v>
      </c>
      <c r="BE424" s="137">
        <f>IF(N424="základní",J424,0)</f>
        <v>0</v>
      </c>
      <c r="BF424" s="137">
        <f>IF(N424="snížená",J424,0)</f>
        <v>0</v>
      </c>
      <c r="BG424" s="137">
        <f>IF(N424="zákl. přenesená",J424,0)</f>
        <v>0</v>
      </c>
      <c r="BH424" s="137">
        <f>IF(N424="sníž. přenesená",J424,0)</f>
        <v>0</v>
      </c>
      <c r="BI424" s="137">
        <f>IF(N424="nulová",J424,0)</f>
        <v>0</v>
      </c>
      <c r="BJ424" s="18" t="s">
        <v>84</v>
      </c>
      <c r="BK424" s="137">
        <f>ROUND(I424*H424,2)</f>
        <v>0</v>
      </c>
      <c r="BL424" s="18" t="s">
        <v>165</v>
      </c>
      <c r="BM424" s="136" t="s">
        <v>615</v>
      </c>
    </row>
    <row r="425" spans="2:65" s="1" customFormat="1" ht="11.25">
      <c r="B425" s="33"/>
      <c r="D425" s="138" t="s">
        <v>167</v>
      </c>
      <c r="F425" s="139" t="s">
        <v>616</v>
      </c>
      <c r="I425" s="140"/>
      <c r="L425" s="33"/>
      <c r="M425" s="141"/>
      <c r="T425" s="54"/>
      <c r="AT425" s="18" t="s">
        <v>167</v>
      </c>
      <c r="AU425" s="18" t="s">
        <v>86</v>
      </c>
    </row>
    <row r="426" spans="2:65" s="1" customFormat="1" ht="11.25">
      <c r="B426" s="33"/>
      <c r="D426" s="142" t="s">
        <v>169</v>
      </c>
      <c r="F426" s="143" t="s">
        <v>617</v>
      </c>
      <c r="I426" s="140"/>
      <c r="L426" s="33"/>
      <c r="M426" s="141"/>
      <c r="T426" s="54"/>
      <c r="AT426" s="18" t="s">
        <v>169</v>
      </c>
      <c r="AU426" s="18" t="s">
        <v>86</v>
      </c>
    </row>
    <row r="427" spans="2:65" s="12" customFormat="1" ht="11.25">
      <c r="B427" s="144"/>
      <c r="D427" s="138" t="s">
        <v>171</v>
      </c>
      <c r="E427" s="145" t="s">
        <v>19</v>
      </c>
      <c r="F427" s="146" t="s">
        <v>618</v>
      </c>
      <c r="H427" s="147">
        <v>3</v>
      </c>
      <c r="I427" s="148"/>
      <c r="L427" s="144"/>
      <c r="M427" s="149"/>
      <c r="T427" s="150"/>
      <c r="AT427" s="145" t="s">
        <v>171</v>
      </c>
      <c r="AU427" s="145" t="s">
        <v>86</v>
      </c>
      <c r="AV427" s="12" t="s">
        <v>86</v>
      </c>
      <c r="AW427" s="12" t="s">
        <v>37</v>
      </c>
      <c r="AX427" s="12" t="s">
        <v>84</v>
      </c>
      <c r="AY427" s="145" t="s">
        <v>158</v>
      </c>
    </row>
    <row r="428" spans="2:65" s="1" customFormat="1" ht="16.5" customHeight="1">
      <c r="B428" s="33"/>
      <c r="C428" s="125" t="s">
        <v>619</v>
      </c>
      <c r="D428" s="125" t="s">
        <v>160</v>
      </c>
      <c r="E428" s="126" t="s">
        <v>620</v>
      </c>
      <c r="F428" s="127" t="s">
        <v>621</v>
      </c>
      <c r="G428" s="128" t="s">
        <v>278</v>
      </c>
      <c r="H428" s="129">
        <v>2</v>
      </c>
      <c r="I428" s="130"/>
      <c r="J428" s="131">
        <f>ROUND(I428*H428,2)</f>
        <v>0</v>
      </c>
      <c r="K428" s="127" t="s">
        <v>164</v>
      </c>
      <c r="L428" s="33"/>
      <c r="M428" s="132" t="s">
        <v>19</v>
      </c>
      <c r="N428" s="133" t="s">
        <v>47</v>
      </c>
      <c r="P428" s="134">
        <f>O428*H428</f>
        <v>0</v>
      </c>
      <c r="Q428" s="134">
        <v>0.04</v>
      </c>
      <c r="R428" s="134">
        <f>Q428*H428</f>
        <v>0.08</v>
      </c>
      <c r="S428" s="134">
        <v>0</v>
      </c>
      <c r="T428" s="135">
        <f>S428*H428</f>
        <v>0</v>
      </c>
      <c r="AR428" s="136" t="s">
        <v>165</v>
      </c>
      <c r="AT428" s="136" t="s">
        <v>160</v>
      </c>
      <c r="AU428" s="136" t="s">
        <v>86</v>
      </c>
      <c r="AY428" s="18" t="s">
        <v>158</v>
      </c>
      <c r="BE428" s="137">
        <f>IF(N428="základní",J428,0)</f>
        <v>0</v>
      </c>
      <c r="BF428" s="137">
        <f>IF(N428="snížená",J428,0)</f>
        <v>0</v>
      </c>
      <c r="BG428" s="137">
        <f>IF(N428="zákl. přenesená",J428,0)</f>
        <v>0</v>
      </c>
      <c r="BH428" s="137">
        <f>IF(N428="sníž. přenesená",J428,0)</f>
        <v>0</v>
      </c>
      <c r="BI428" s="137">
        <f>IF(N428="nulová",J428,0)</f>
        <v>0</v>
      </c>
      <c r="BJ428" s="18" t="s">
        <v>84</v>
      </c>
      <c r="BK428" s="137">
        <f>ROUND(I428*H428,2)</f>
        <v>0</v>
      </c>
      <c r="BL428" s="18" t="s">
        <v>165</v>
      </c>
      <c r="BM428" s="136" t="s">
        <v>622</v>
      </c>
    </row>
    <row r="429" spans="2:65" s="1" customFormat="1" ht="11.25">
      <c r="B429" s="33"/>
      <c r="D429" s="138" t="s">
        <v>167</v>
      </c>
      <c r="F429" s="139" t="s">
        <v>621</v>
      </c>
      <c r="I429" s="140"/>
      <c r="L429" s="33"/>
      <c r="M429" s="141"/>
      <c r="T429" s="54"/>
      <c r="AT429" s="18" t="s">
        <v>167</v>
      </c>
      <c r="AU429" s="18" t="s">
        <v>86</v>
      </c>
    </row>
    <row r="430" spans="2:65" s="1" customFormat="1" ht="11.25">
      <c r="B430" s="33"/>
      <c r="D430" s="142" t="s">
        <v>169</v>
      </c>
      <c r="F430" s="143" t="s">
        <v>623</v>
      </c>
      <c r="I430" s="140"/>
      <c r="L430" s="33"/>
      <c r="M430" s="141"/>
      <c r="T430" s="54"/>
      <c r="AT430" s="18" t="s">
        <v>169</v>
      </c>
      <c r="AU430" s="18" t="s">
        <v>86</v>
      </c>
    </row>
    <row r="431" spans="2:65" s="13" customFormat="1" ht="11.25">
      <c r="B431" s="151"/>
      <c r="D431" s="138" t="s">
        <v>171</v>
      </c>
      <c r="E431" s="152" t="s">
        <v>19</v>
      </c>
      <c r="F431" s="153" t="s">
        <v>474</v>
      </c>
      <c r="H431" s="152" t="s">
        <v>19</v>
      </c>
      <c r="I431" s="154"/>
      <c r="L431" s="151"/>
      <c r="M431" s="155"/>
      <c r="T431" s="156"/>
      <c r="AT431" s="152" t="s">
        <v>171</v>
      </c>
      <c r="AU431" s="152" t="s">
        <v>86</v>
      </c>
      <c r="AV431" s="13" t="s">
        <v>84</v>
      </c>
      <c r="AW431" s="13" t="s">
        <v>37</v>
      </c>
      <c r="AX431" s="13" t="s">
        <v>76</v>
      </c>
      <c r="AY431" s="152" t="s">
        <v>158</v>
      </c>
    </row>
    <row r="432" spans="2:65" s="12" customFormat="1" ht="11.25">
      <c r="B432" s="144"/>
      <c r="D432" s="138" t="s">
        <v>171</v>
      </c>
      <c r="E432" s="145" t="s">
        <v>19</v>
      </c>
      <c r="F432" s="146" t="s">
        <v>624</v>
      </c>
      <c r="H432" s="147">
        <v>2</v>
      </c>
      <c r="I432" s="148"/>
      <c r="L432" s="144"/>
      <c r="M432" s="149"/>
      <c r="T432" s="150"/>
      <c r="AT432" s="145" t="s">
        <v>171</v>
      </c>
      <c r="AU432" s="145" t="s">
        <v>86</v>
      </c>
      <c r="AV432" s="12" t="s">
        <v>86</v>
      </c>
      <c r="AW432" s="12" t="s">
        <v>37</v>
      </c>
      <c r="AX432" s="12" t="s">
        <v>84</v>
      </c>
      <c r="AY432" s="145" t="s">
        <v>158</v>
      </c>
    </row>
    <row r="433" spans="2:65" s="1" customFormat="1" ht="16.5" customHeight="1">
      <c r="B433" s="33"/>
      <c r="C433" s="172" t="s">
        <v>625</v>
      </c>
      <c r="D433" s="172" t="s">
        <v>316</v>
      </c>
      <c r="E433" s="173" t="s">
        <v>626</v>
      </c>
      <c r="F433" s="174" t="s">
        <v>627</v>
      </c>
      <c r="G433" s="175" t="s">
        <v>278</v>
      </c>
      <c r="H433" s="176">
        <v>2</v>
      </c>
      <c r="I433" s="177"/>
      <c r="J433" s="178">
        <f>ROUND(I433*H433,2)</f>
        <v>0</v>
      </c>
      <c r="K433" s="174" t="s">
        <v>164</v>
      </c>
      <c r="L433" s="179"/>
      <c r="M433" s="180" t="s">
        <v>19</v>
      </c>
      <c r="N433" s="181" t="s">
        <v>47</v>
      </c>
      <c r="P433" s="134">
        <f>O433*H433</f>
        <v>0</v>
      </c>
      <c r="Q433" s="134">
        <v>1.3299999999999999E-2</v>
      </c>
      <c r="R433" s="134">
        <f>Q433*H433</f>
        <v>2.6599999999999999E-2</v>
      </c>
      <c r="S433" s="134">
        <v>0</v>
      </c>
      <c r="T433" s="135">
        <f>S433*H433</f>
        <v>0</v>
      </c>
      <c r="AR433" s="136" t="s">
        <v>229</v>
      </c>
      <c r="AT433" s="136" t="s">
        <v>316</v>
      </c>
      <c r="AU433" s="136" t="s">
        <v>86</v>
      </c>
      <c r="AY433" s="18" t="s">
        <v>158</v>
      </c>
      <c r="BE433" s="137">
        <f>IF(N433="základní",J433,0)</f>
        <v>0</v>
      </c>
      <c r="BF433" s="137">
        <f>IF(N433="snížená",J433,0)</f>
        <v>0</v>
      </c>
      <c r="BG433" s="137">
        <f>IF(N433="zákl. přenesená",J433,0)</f>
        <v>0</v>
      </c>
      <c r="BH433" s="137">
        <f>IF(N433="sníž. přenesená",J433,0)</f>
        <v>0</v>
      </c>
      <c r="BI433" s="137">
        <f>IF(N433="nulová",J433,0)</f>
        <v>0</v>
      </c>
      <c r="BJ433" s="18" t="s">
        <v>84</v>
      </c>
      <c r="BK433" s="137">
        <f>ROUND(I433*H433,2)</f>
        <v>0</v>
      </c>
      <c r="BL433" s="18" t="s">
        <v>165</v>
      </c>
      <c r="BM433" s="136" t="s">
        <v>628</v>
      </c>
    </row>
    <row r="434" spans="2:65" s="1" customFormat="1" ht="11.25">
      <c r="B434" s="33"/>
      <c r="D434" s="138" t="s">
        <v>167</v>
      </c>
      <c r="F434" s="139" t="s">
        <v>627</v>
      </c>
      <c r="I434" s="140"/>
      <c r="L434" s="33"/>
      <c r="M434" s="141"/>
      <c r="T434" s="54"/>
      <c r="AT434" s="18" t="s">
        <v>167</v>
      </c>
      <c r="AU434" s="18" t="s">
        <v>86</v>
      </c>
    </row>
    <row r="435" spans="2:65" s="1" customFormat="1" ht="16.5" customHeight="1">
      <c r="B435" s="33"/>
      <c r="C435" s="125" t="s">
        <v>629</v>
      </c>
      <c r="D435" s="125" t="s">
        <v>160</v>
      </c>
      <c r="E435" s="126" t="s">
        <v>630</v>
      </c>
      <c r="F435" s="127" t="s">
        <v>631</v>
      </c>
      <c r="G435" s="128" t="s">
        <v>97</v>
      </c>
      <c r="H435" s="129">
        <v>49.6</v>
      </c>
      <c r="I435" s="130"/>
      <c r="J435" s="131">
        <f>ROUND(I435*H435,2)</f>
        <v>0</v>
      </c>
      <c r="K435" s="127" t="s">
        <v>164</v>
      </c>
      <c r="L435" s="33"/>
      <c r="M435" s="132" t="s">
        <v>19</v>
      </c>
      <c r="N435" s="133" t="s">
        <v>47</v>
      </c>
      <c r="P435" s="134">
        <f>O435*H435</f>
        <v>0</v>
      </c>
      <c r="Q435" s="134">
        <v>1.9000000000000001E-4</v>
      </c>
      <c r="R435" s="134">
        <f>Q435*H435</f>
        <v>9.4240000000000001E-3</v>
      </c>
      <c r="S435" s="134">
        <v>0</v>
      </c>
      <c r="T435" s="135">
        <f>S435*H435</f>
        <v>0</v>
      </c>
      <c r="AR435" s="136" t="s">
        <v>165</v>
      </c>
      <c r="AT435" s="136" t="s">
        <v>160</v>
      </c>
      <c r="AU435" s="136" t="s">
        <v>86</v>
      </c>
      <c r="AY435" s="18" t="s">
        <v>158</v>
      </c>
      <c r="BE435" s="137">
        <f>IF(N435="základní",J435,0)</f>
        <v>0</v>
      </c>
      <c r="BF435" s="137">
        <f>IF(N435="snížená",J435,0)</f>
        <v>0</v>
      </c>
      <c r="BG435" s="137">
        <f>IF(N435="zákl. přenesená",J435,0)</f>
        <v>0</v>
      </c>
      <c r="BH435" s="137">
        <f>IF(N435="sníž. přenesená",J435,0)</f>
        <v>0</v>
      </c>
      <c r="BI435" s="137">
        <f>IF(N435="nulová",J435,0)</f>
        <v>0</v>
      </c>
      <c r="BJ435" s="18" t="s">
        <v>84</v>
      </c>
      <c r="BK435" s="137">
        <f>ROUND(I435*H435,2)</f>
        <v>0</v>
      </c>
      <c r="BL435" s="18" t="s">
        <v>165</v>
      </c>
      <c r="BM435" s="136" t="s">
        <v>632</v>
      </c>
    </row>
    <row r="436" spans="2:65" s="1" customFormat="1" ht="11.25">
      <c r="B436" s="33"/>
      <c r="D436" s="138" t="s">
        <v>167</v>
      </c>
      <c r="F436" s="139" t="s">
        <v>633</v>
      </c>
      <c r="I436" s="140"/>
      <c r="L436" s="33"/>
      <c r="M436" s="141"/>
      <c r="T436" s="54"/>
      <c r="AT436" s="18" t="s">
        <v>167</v>
      </c>
      <c r="AU436" s="18" t="s">
        <v>86</v>
      </c>
    </row>
    <row r="437" spans="2:65" s="1" customFormat="1" ht="11.25">
      <c r="B437" s="33"/>
      <c r="D437" s="142" t="s">
        <v>169</v>
      </c>
      <c r="F437" s="143" t="s">
        <v>634</v>
      </c>
      <c r="I437" s="140"/>
      <c r="L437" s="33"/>
      <c r="M437" s="141"/>
      <c r="T437" s="54"/>
      <c r="AT437" s="18" t="s">
        <v>169</v>
      </c>
      <c r="AU437" s="18" t="s">
        <v>86</v>
      </c>
    </row>
    <row r="438" spans="2:65" s="1" customFormat="1" ht="19.5">
      <c r="B438" s="33"/>
      <c r="D438" s="138" t="s">
        <v>300</v>
      </c>
      <c r="F438" s="171" t="s">
        <v>635</v>
      </c>
      <c r="I438" s="140"/>
      <c r="L438" s="33"/>
      <c r="M438" s="141"/>
      <c r="T438" s="54"/>
      <c r="AT438" s="18" t="s">
        <v>300</v>
      </c>
      <c r="AU438" s="18" t="s">
        <v>86</v>
      </c>
    </row>
    <row r="439" spans="2:65" s="12" customFormat="1" ht="11.25">
      <c r="B439" s="144"/>
      <c r="D439" s="138" t="s">
        <v>171</v>
      </c>
      <c r="E439" s="145" t="s">
        <v>19</v>
      </c>
      <c r="F439" s="146" t="s">
        <v>95</v>
      </c>
      <c r="H439" s="147">
        <v>8.4</v>
      </c>
      <c r="I439" s="148"/>
      <c r="L439" s="144"/>
      <c r="M439" s="149"/>
      <c r="T439" s="150"/>
      <c r="AT439" s="145" t="s">
        <v>171</v>
      </c>
      <c r="AU439" s="145" t="s">
        <v>86</v>
      </c>
      <c r="AV439" s="12" t="s">
        <v>86</v>
      </c>
      <c r="AW439" s="12" t="s">
        <v>37</v>
      </c>
      <c r="AX439" s="12" t="s">
        <v>76</v>
      </c>
      <c r="AY439" s="145" t="s">
        <v>158</v>
      </c>
    </row>
    <row r="440" spans="2:65" s="12" customFormat="1" ht="11.25">
      <c r="B440" s="144"/>
      <c r="D440" s="138" t="s">
        <v>171</v>
      </c>
      <c r="E440" s="145" t="s">
        <v>19</v>
      </c>
      <c r="F440" s="146" t="s">
        <v>99</v>
      </c>
      <c r="H440" s="147">
        <v>31.2</v>
      </c>
      <c r="I440" s="148"/>
      <c r="L440" s="144"/>
      <c r="M440" s="149"/>
      <c r="T440" s="150"/>
      <c r="AT440" s="145" t="s">
        <v>171</v>
      </c>
      <c r="AU440" s="145" t="s">
        <v>86</v>
      </c>
      <c r="AV440" s="12" t="s">
        <v>86</v>
      </c>
      <c r="AW440" s="12" t="s">
        <v>37</v>
      </c>
      <c r="AX440" s="12" t="s">
        <v>76</v>
      </c>
      <c r="AY440" s="145" t="s">
        <v>158</v>
      </c>
    </row>
    <row r="441" spans="2:65" s="12" customFormat="1" ht="11.25">
      <c r="B441" s="144"/>
      <c r="D441" s="138" t="s">
        <v>171</v>
      </c>
      <c r="E441" s="145" t="s">
        <v>19</v>
      </c>
      <c r="F441" s="146" t="s">
        <v>636</v>
      </c>
      <c r="H441" s="147">
        <v>10</v>
      </c>
      <c r="I441" s="148"/>
      <c r="L441" s="144"/>
      <c r="M441" s="149"/>
      <c r="T441" s="150"/>
      <c r="AT441" s="145" t="s">
        <v>171</v>
      </c>
      <c r="AU441" s="145" t="s">
        <v>86</v>
      </c>
      <c r="AV441" s="12" t="s">
        <v>86</v>
      </c>
      <c r="AW441" s="12" t="s">
        <v>37</v>
      </c>
      <c r="AX441" s="12" t="s">
        <v>76</v>
      </c>
      <c r="AY441" s="145" t="s">
        <v>158</v>
      </c>
    </row>
    <row r="442" spans="2:65" s="14" customFormat="1" ht="11.25">
      <c r="B442" s="157"/>
      <c r="D442" s="138" t="s">
        <v>171</v>
      </c>
      <c r="E442" s="158" t="s">
        <v>19</v>
      </c>
      <c r="F442" s="159" t="s">
        <v>189</v>
      </c>
      <c r="H442" s="160">
        <v>49.6</v>
      </c>
      <c r="I442" s="161"/>
      <c r="L442" s="157"/>
      <c r="M442" s="162"/>
      <c r="T442" s="163"/>
      <c r="AT442" s="158" t="s">
        <v>171</v>
      </c>
      <c r="AU442" s="158" t="s">
        <v>86</v>
      </c>
      <c r="AV442" s="14" t="s">
        <v>165</v>
      </c>
      <c r="AW442" s="14" t="s">
        <v>37</v>
      </c>
      <c r="AX442" s="14" t="s">
        <v>84</v>
      </c>
      <c r="AY442" s="158" t="s">
        <v>158</v>
      </c>
    </row>
    <row r="443" spans="2:65" s="1" customFormat="1" ht="16.5" customHeight="1">
      <c r="B443" s="33"/>
      <c r="C443" s="125" t="s">
        <v>637</v>
      </c>
      <c r="D443" s="125" t="s">
        <v>160</v>
      </c>
      <c r="E443" s="126" t="s">
        <v>638</v>
      </c>
      <c r="F443" s="127" t="s">
        <v>639</v>
      </c>
      <c r="G443" s="128" t="s">
        <v>97</v>
      </c>
      <c r="H443" s="129">
        <v>39.6</v>
      </c>
      <c r="I443" s="130"/>
      <c r="J443" s="131">
        <f>ROUND(I443*H443,2)</f>
        <v>0</v>
      </c>
      <c r="K443" s="127" t="s">
        <v>164</v>
      </c>
      <c r="L443" s="33"/>
      <c r="M443" s="132" t="s">
        <v>19</v>
      </c>
      <c r="N443" s="133" t="s">
        <v>47</v>
      </c>
      <c r="P443" s="134">
        <f>O443*H443</f>
        <v>0</v>
      </c>
      <c r="Q443" s="134">
        <v>6.9999999999999994E-5</v>
      </c>
      <c r="R443" s="134">
        <f>Q443*H443</f>
        <v>2.7719999999999997E-3</v>
      </c>
      <c r="S443" s="134">
        <v>0</v>
      </c>
      <c r="T443" s="135">
        <f>S443*H443</f>
        <v>0</v>
      </c>
      <c r="AR443" s="136" t="s">
        <v>165</v>
      </c>
      <c r="AT443" s="136" t="s">
        <v>160</v>
      </c>
      <c r="AU443" s="136" t="s">
        <v>86</v>
      </c>
      <c r="AY443" s="18" t="s">
        <v>158</v>
      </c>
      <c r="BE443" s="137">
        <f>IF(N443="základní",J443,0)</f>
        <v>0</v>
      </c>
      <c r="BF443" s="137">
        <f>IF(N443="snížená",J443,0)</f>
        <v>0</v>
      </c>
      <c r="BG443" s="137">
        <f>IF(N443="zákl. přenesená",J443,0)</f>
        <v>0</v>
      </c>
      <c r="BH443" s="137">
        <f>IF(N443="sníž. přenesená",J443,0)</f>
        <v>0</v>
      </c>
      <c r="BI443" s="137">
        <f>IF(N443="nulová",J443,0)</f>
        <v>0</v>
      </c>
      <c r="BJ443" s="18" t="s">
        <v>84</v>
      </c>
      <c r="BK443" s="137">
        <f>ROUND(I443*H443,2)</f>
        <v>0</v>
      </c>
      <c r="BL443" s="18" t="s">
        <v>165</v>
      </c>
      <c r="BM443" s="136" t="s">
        <v>640</v>
      </c>
    </row>
    <row r="444" spans="2:65" s="1" customFormat="1" ht="11.25">
      <c r="B444" s="33"/>
      <c r="D444" s="138" t="s">
        <v>167</v>
      </c>
      <c r="F444" s="139" t="s">
        <v>641</v>
      </c>
      <c r="I444" s="140"/>
      <c r="L444" s="33"/>
      <c r="M444" s="141"/>
      <c r="T444" s="54"/>
      <c r="AT444" s="18" t="s">
        <v>167</v>
      </c>
      <c r="AU444" s="18" t="s">
        <v>86</v>
      </c>
    </row>
    <row r="445" spans="2:65" s="1" customFormat="1" ht="11.25">
      <c r="B445" s="33"/>
      <c r="D445" s="142" t="s">
        <v>169</v>
      </c>
      <c r="F445" s="143" t="s">
        <v>642</v>
      </c>
      <c r="I445" s="140"/>
      <c r="L445" s="33"/>
      <c r="M445" s="141"/>
      <c r="T445" s="54"/>
      <c r="AT445" s="18" t="s">
        <v>169</v>
      </c>
      <c r="AU445" s="18" t="s">
        <v>86</v>
      </c>
    </row>
    <row r="446" spans="2:65" s="1" customFormat="1" ht="19.5">
      <c r="B446" s="33"/>
      <c r="D446" s="138" t="s">
        <v>300</v>
      </c>
      <c r="F446" s="171" t="s">
        <v>643</v>
      </c>
      <c r="I446" s="140"/>
      <c r="L446" s="33"/>
      <c r="M446" s="141"/>
      <c r="T446" s="54"/>
      <c r="AT446" s="18" t="s">
        <v>300</v>
      </c>
      <c r="AU446" s="18" t="s">
        <v>86</v>
      </c>
    </row>
    <row r="447" spans="2:65" s="12" customFormat="1" ht="11.25">
      <c r="B447" s="144"/>
      <c r="D447" s="138" t="s">
        <v>171</v>
      </c>
      <c r="E447" s="145" t="s">
        <v>19</v>
      </c>
      <c r="F447" s="146" t="s">
        <v>95</v>
      </c>
      <c r="H447" s="147">
        <v>8.4</v>
      </c>
      <c r="I447" s="148"/>
      <c r="L447" s="144"/>
      <c r="M447" s="149"/>
      <c r="T447" s="150"/>
      <c r="AT447" s="145" t="s">
        <v>171</v>
      </c>
      <c r="AU447" s="145" t="s">
        <v>86</v>
      </c>
      <c r="AV447" s="12" t="s">
        <v>86</v>
      </c>
      <c r="AW447" s="12" t="s">
        <v>37</v>
      </c>
      <c r="AX447" s="12" t="s">
        <v>76</v>
      </c>
      <c r="AY447" s="145" t="s">
        <v>158</v>
      </c>
    </row>
    <row r="448" spans="2:65" s="12" customFormat="1" ht="11.25">
      <c r="B448" s="144"/>
      <c r="D448" s="138" t="s">
        <v>171</v>
      </c>
      <c r="E448" s="145" t="s">
        <v>19</v>
      </c>
      <c r="F448" s="146" t="s">
        <v>99</v>
      </c>
      <c r="H448" s="147">
        <v>31.2</v>
      </c>
      <c r="I448" s="148"/>
      <c r="L448" s="144"/>
      <c r="M448" s="149"/>
      <c r="T448" s="150"/>
      <c r="AT448" s="145" t="s">
        <v>171</v>
      </c>
      <c r="AU448" s="145" t="s">
        <v>86</v>
      </c>
      <c r="AV448" s="12" t="s">
        <v>86</v>
      </c>
      <c r="AW448" s="12" t="s">
        <v>37</v>
      </c>
      <c r="AX448" s="12" t="s">
        <v>76</v>
      </c>
      <c r="AY448" s="145" t="s">
        <v>158</v>
      </c>
    </row>
    <row r="449" spans="2:65" s="14" customFormat="1" ht="11.25">
      <c r="B449" s="157"/>
      <c r="D449" s="138" t="s">
        <v>171</v>
      </c>
      <c r="E449" s="158" t="s">
        <v>19</v>
      </c>
      <c r="F449" s="159" t="s">
        <v>189</v>
      </c>
      <c r="H449" s="160">
        <v>39.6</v>
      </c>
      <c r="I449" s="161"/>
      <c r="L449" s="157"/>
      <c r="M449" s="162"/>
      <c r="T449" s="163"/>
      <c r="AT449" s="158" t="s">
        <v>171</v>
      </c>
      <c r="AU449" s="158" t="s">
        <v>86</v>
      </c>
      <c r="AV449" s="14" t="s">
        <v>165</v>
      </c>
      <c r="AW449" s="14" t="s">
        <v>37</v>
      </c>
      <c r="AX449" s="14" t="s">
        <v>84</v>
      </c>
      <c r="AY449" s="158" t="s">
        <v>158</v>
      </c>
    </row>
    <row r="450" spans="2:65" s="1" customFormat="1" ht="16.5" customHeight="1">
      <c r="B450" s="33"/>
      <c r="C450" s="125" t="s">
        <v>644</v>
      </c>
      <c r="D450" s="125" t="s">
        <v>160</v>
      </c>
      <c r="E450" s="126" t="s">
        <v>645</v>
      </c>
      <c r="F450" s="127" t="s">
        <v>646</v>
      </c>
      <c r="G450" s="128" t="s">
        <v>278</v>
      </c>
      <c r="H450" s="129">
        <v>2</v>
      </c>
      <c r="I450" s="130"/>
      <c r="J450" s="131">
        <f>ROUND(I450*H450,2)</f>
        <v>0</v>
      </c>
      <c r="K450" s="127" t="s">
        <v>19</v>
      </c>
      <c r="L450" s="33"/>
      <c r="M450" s="132" t="s">
        <v>19</v>
      </c>
      <c r="N450" s="133" t="s">
        <v>47</v>
      </c>
      <c r="P450" s="134">
        <f>O450*H450</f>
        <v>0</v>
      </c>
      <c r="Q450" s="134">
        <v>0</v>
      </c>
      <c r="R450" s="134">
        <f>Q450*H450</f>
        <v>0</v>
      </c>
      <c r="S450" s="134">
        <v>0</v>
      </c>
      <c r="T450" s="135">
        <f>S450*H450</f>
        <v>0</v>
      </c>
      <c r="AR450" s="136" t="s">
        <v>165</v>
      </c>
      <c r="AT450" s="136" t="s">
        <v>160</v>
      </c>
      <c r="AU450" s="136" t="s">
        <v>86</v>
      </c>
      <c r="AY450" s="18" t="s">
        <v>158</v>
      </c>
      <c r="BE450" s="137">
        <f>IF(N450="základní",J450,0)</f>
        <v>0</v>
      </c>
      <c r="BF450" s="137">
        <f>IF(N450="snížená",J450,0)</f>
        <v>0</v>
      </c>
      <c r="BG450" s="137">
        <f>IF(N450="zákl. přenesená",J450,0)</f>
        <v>0</v>
      </c>
      <c r="BH450" s="137">
        <f>IF(N450="sníž. přenesená",J450,0)</f>
        <v>0</v>
      </c>
      <c r="BI450" s="137">
        <f>IF(N450="nulová",J450,0)</f>
        <v>0</v>
      </c>
      <c r="BJ450" s="18" t="s">
        <v>84</v>
      </c>
      <c r="BK450" s="137">
        <f>ROUND(I450*H450,2)</f>
        <v>0</v>
      </c>
      <c r="BL450" s="18" t="s">
        <v>165</v>
      </c>
      <c r="BM450" s="136" t="s">
        <v>647</v>
      </c>
    </row>
    <row r="451" spans="2:65" s="1" customFormat="1" ht="19.5">
      <c r="B451" s="33"/>
      <c r="D451" s="138" t="s">
        <v>167</v>
      </c>
      <c r="F451" s="139" t="s">
        <v>648</v>
      </c>
      <c r="I451" s="140"/>
      <c r="L451" s="33"/>
      <c r="M451" s="141"/>
      <c r="T451" s="54"/>
      <c r="AT451" s="18" t="s">
        <v>167</v>
      </c>
      <c r="AU451" s="18" t="s">
        <v>86</v>
      </c>
    </row>
    <row r="452" spans="2:65" s="12" customFormat="1" ht="11.25">
      <c r="B452" s="144"/>
      <c r="D452" s="138" t="s">
        <v>171</v>
      </c>
      <c r="E452" s="145" t="s">
        <v>19</v>
      </c>
      <c r="F452" s="146" t="s">
        <v>649</v>
      </c>
      <c r="H452" s="147">
        <v>2</v>
      </c>
      <c r="I452" s="148"/>
      <c r="L452" s="144"/>
      <c r="M452" s="149"/>
      <c r="T452" s="150"/>
      <c r="AT452" s="145" t="s">
        <v>171</v>
      </c>
      <c r="AU452" s="145" t="s">
        <v>86</v>
      </c>
      <c r="AV452" s="12" t="s">
        <v>86</v>
      </c>
      <c r="AW452" s="12" t="s">
        <v>37</v>
      </c>
      <c r="AX452" s="12" t="s">
        <v>84</v>
      </c>
      <c r="AY452" s="145" t="s">
        <v>158</v>
      </c>
    </row>
    <row r="453" spans="2:65" s="1" customFormat="1" ht="16.5" customHeight="1">
      <c r="B453" s="33"/>
      <c r="C453" s="172" t="s">
        <v>650</v>
      </c>
      <c r="D453" s="172" t="s">
        <v>316</v>
      </c>
      <c r="E453" s="173" t="s">
        <v>651</v>
      </c>
      <c r="F453" s="174" t="s">
        <v>652</v>
      </c>
      <c r="G453" s="175" t="s">
        <v>278</v>
      </c>
      <c r="H453" s="176">
        <v>2</v>
      </c>
      <c r="I453" s="177"/>
      <c r="J453" s="178">
        <f>ROUND(I453*H453,2)</f>
        <v>0</v>
      </c>
      <c r="K453" s="174" t="s">
        <v>19</v>
      </c>
      <c r="L453" s="179"/>
      <c r="M453" s="180" t="s">
        <v>19</v>
      </c>
      <c r="N453" s="181" t="s">
        <v>47</v>
      </c>
      <c r="P453" s="134">
        <f>O453*H453</f>
        <v>0</v>
      </c>
      <c r="Q453" s="134">
        <v>1.32E-2</v>
      </c>
      <c r="R453" s="134">
        <f>Q453*H453</f>
        <v>2.64E-2</v>
      </c>
      <c r="S453" s="134">
        <v>0</v>
      </c>
      <c r="T453" s="135">
        <f>S453*H453</f>
        <v>0</v>
      </c>
      <c r="AR453" s="136" t="s">
        <v>229</v>
      </c>
      <c r="AT453" s="136" t="s">
        <v>316</v>
      </c>
      <c r="AU453" s="136" t="s">
        <v>86</v>
      </c>
      <c r="AY453" s="18" t="s">
        <v>158</v>
      </c>
      <c r="BE453" s="137">
        <f>IF(N453="základní",J453,0)</f>
        <v>0</v>
      </c>
      <c r="BF453" s="137">
        <f>IF(N453="snížená",J453,0)</f>
        <v>0</v>
      </c>
      <c r="BG453" s="137">
        <f>IF(N453="zákl. přenesená",J453,0)</f>
        <v>0</v>
      </c>
      <c r="BH453" s="137">
        <f>IF(N453="sníž. přenesená",J453,0)</f>
        <v>0</v>
      </c>
      <c r="BI453" s="137">
        <f>IF(N453="nulová",J453,0)</f>
        <v>0</v>
      </c>
      <c r="BJ453" s="18" t="s">
        <v>84</v>
      </c>
      <c r="BK453" s="137">
        <f>ROUND(I453*H453,2)</f>
        <v>0</v>
      </c>
      <c r="BL453" s="18" t="s">
        <v>165</v>
      </c>
      <c r="BM453" s="136" t="s">
        <v>653</v>
      </c>
    </row>
    <row r="454" spans="2:65" s="1" customFormat="1" ht="11.25">
      <c r="B454" s="33"/>
      <c r="D454" s="138" t="s">
        <v>167</v>
      </c>
      <c r="F454" s="139" t="s">
        <v>652</v>
      </c>
      <c r="I454" s="140"/>
      <c r="L454" s="33"/>
      <c r="M454" s="141"/>
      <c r="T454" s="54"/>
      <c r="AT454" s="18" t="s">
        <v>167</v>
      </c>
      <c r="AU454" s="18" t="s">
        <v>86</v>
      </c>
    </row>
    <row r="455" spans="2:65" s="1" customFormat="1" ht="19.5">
      <c r="B455" s="33"/>
      <c r="D455" s="138" t="s">
        <v>300</v>
      </c>
      <c r="F455" s="171" t="s">
        <v>654</v>
      </c>
      <c r="I455" s="140"/>
      <c r="L455" s="33"/>
      <c r="M455" s="141"/>
      <c r="T455" s="54"/>
      <c r="AT455" s="18" t="s">
        <v>300</v>
      </c>
      <c r="AU455" s="18" t="s">
        <v>86</v>
      </c>
    </row>
    <row r="456" spans="2:65" s="1" customFormat="1" ht="16.5" customHeight="1">
      <c r="B456" s="33"/>
      <c r="C456" s="125" t="s">
        <v>655</v>
      </c>
      <c r="D456" s="125" t="s">
        <v>160</v>
      </c>
      <c r="E456" s="126" t="s">
        <v>656</v>
      </c>
      <c r="F456" s="127" t="s">
        <v>657</v>
      </c>
      <c r="G456" s="128" t="s">
        <v>278</v>
      </c>
      <c r="H456" s="129">
        <v>1</v>
      </c>
      <c r="I456" s="130"/>
      <c r="J456" s="131">
        <f>ROUND(I456*H456,2)</f>
        <v>0</v>
      </c>
      <c r="K456" s="127" t="s">
        <v>19</v>
      </c>
      <c r="L456" s="33"/>
      <c r="M456" s="132" t="s">
        <v>19</v>
      </c>
      <c r="N456" s="133" t="s">
        <v>47</v>
      </c>
      <c r="P456" s="134">
        <f>O456*H456</f>
        <v>0</v>
      </c>
      <c r="Q456" s="134">
        <v>0</v>
      </c>
      <c r="R456" s="134">
        <f>Q456*H456</f>
        <v>0</v>
      </c>
      <c r="S456" s="134">
        <v>0</v>
      </c>
      <c r="T456" s="135">
        <f>S456*H456</f>
        <v>0</v>
      </c>
      <c r="AR456" s="136" t="s">
        <v>165</v>
      </c>
      <c r="AT456" s="136" t="s">
        <v>160</v>
      </c>
      <c r="AU456" s="136" t="s">
        <v>86</v>
      </c>
      <c r="AY456" s="18" t="s">
        <v>158</v>
      </c>
      <c r="BE456" s="137">
        <f>IF(N456="základní",J456,0)</f>
        <v>0</v>
      </c>
      <c r="BF456" s="137">
        <f>IF(N456="snížená",J456,0)</f>
        <v>0</v>
      </c>
      <c r="BG456" s="137">
        <f>IF(N456="zákl. přenesená",J456,0)</f>
        <v>0</v>
      </c>
      <c r="BH456" s="137">
        <f>IF(N456="sníž. přenesená",J456,0)</f>
        <v>0</v>
      </c>
      <c r="BI456" s="137">
        <f>IF(N456="nulová",J456,0)</f>
        <v>0</v>
      </c>
      <c r="BJ456" s="18" t="s">
        <v>84</v>
      </c>
      <c r="BK456" s="137">
        <f>ROUND(I456*H456,2)</f>
        <v>0</v>
      </c>
      <c r="BL456" s="18" t="s">
        <v>165</v>
      </c>
      <c r="BM456" s="136" t="s">
        <v>658</v>
      </c>
    </row>
    <row r="457" spans="2:65" s="1" customFormat="1" ht="19.5">
      <c r="B457" s="33"/>
      <c r="D457" s="138" t="s">
        <v>167</v>
      </c>
      <c r="F457" s="139" t="s">
        <v>659</v>
      </c>
      <c r="I457" s="140"/>
      <c r="L457" s="33"/>
      <c r="M457" s="141"/>
      <c r="T457" s="54"/>
      <c r="AT457" s="18" t="s">
        <v>167</v>
      </c>
      <c r="AU457" s="18" t="s">
        <v>86</v>
      </c>
    </row>
    <row r="458" spans="2:65" s="12" customFormat="1" ht="11.25">
      <c r="B458" s="144"/>
      <c r="D458" s="138" t="s">
        <v>171</v>
      </c>
      <c r="E458" s="145" t="s">
        <v>19</v>
      </c>
      <c r="F458" s="146" t="s">
        <v>660</v>
      </c>
      <c r="H458" s="147">
        <v>1</v>
      </c>
      <c r="I458" s="148"/>
      <c r="L458" s="144"/>
      <c r="M458" s="149"/>
      <c r="T458" s="150"/>
      <c r="AT458" s="145" t="s">
        <v>171</v>
      </c>
      <c r="AU458" s="145" t="s">
        <v>86</v>
      </c>
      <c r="AV458" s="12" t="s">
        <v>86</v>
      </c>
      <c r="AW458" s="12" t="s">
        <v>37</v>
      </c>
      <c r="AX458" s="12" t="s">
        <v>84</v>
      </c>
      <c r="AY458" s="145" t="s">
        <v>158</v>
      </c>
    </row>
    <row r="459" spans="2:65" s="1" customFormat="1" ht="16.5" customHeight="1">
      <c r="B459" s="33"/>
      <c r="C459" s="172" t="s">
        <v>661</v>
      </c>
      <c r="D459" s="172" t="s">
        <v>316</v>
      </c>
      <c r="E459" s="173" t="s">
        <v>662</v>
      </c>
      <c r="F459" s="174" t="s">
        <v>663</v>
      </c>
      <c r="G459" s="175" t="s">
        <v>278</v>
      </c>
      <c r="H459" s="176">
        <v>2</v>
      </c>
      <c r="I459" s="177"/>
      <c r="J459" s="178">
        <f>ROUND(I459*H459,2)</f>
        <v>0</v>
      </c>
      <c r="K459" s="174" t="s">
        <v>19</v>
      </c>
      <c r="L459" s="179"/>
      <c r="M459" s="180" t="s">
        <v>19</v>
      </c>
      <c r="N459" s="181" t="s">
        <v>47</v>
      </c>
      <c r="P459" s="134">
        <f>O459*H459</f>
        <v>0</v>
      </c>
      <c r="Q459" s="134">
        <v>1.32E-2</v>
      </c>
      <c r="R459" s="134">
        <f>Q459*H459</f>
        <v>2.64E-2</v>
      </c>
      <c r="S459" s="134">
        <v>0</v>
      </c>
      <c r="T459" s="135">
        <f>S459*H459</f>
        <v>0</v>
      </c>
      <c r="AR459" s="136" t="s">
        <v>229</v>
      </c>
      <c r="AT459" s="136" t="s">
        <v>316</v>
      </c>
      <c r="AU459" s="136" t="s">
        <v>86</v>
      </c>
      <c r="AY459" s="18" t="s">
        <v>158</v>
      </c>
      <c r="BE459" s="137">
        <f>IF(N459="základní",J459,0)</f>
        <v>0</v>
      </c>
      <c r="BF459" s="137">
        <f>IF(N459="snížená",J459,0)</f>
        <v>0</v>
      </c>
      <c r="BG459" s="137">
        <f>IF(N459="zákl. přenesená",J459,0)</f>
        <v>0</v>
      </c>
      <c r="BH459" s="137">
        <f>IF(N459="sníž. přenesená",J459,0)</f>
        <v>0</v>
      </c>
      <c r="BI459" s="137">
        <f>IF(N459="nulová",J459,0)</f>
        <v>0</v>
      </c>
      <c r="BJ459" s="18" t="s">
        <v>84</v>
      </c>
      <c r="BK459" s="137">
        <f>ROUND(I459*H459,2)</f>
        <v>0</v>
      </c>
      <c r="BL459" s="18" t="s">
        <v>165</v>
      </c>
      <c r="BM459" s="136" t="s">
        <v>664</v>
      </c>
    </row>
    <row r="460" spans="2:65" s="1" customFormat="1" ht="11.25">
      <c r="B460" s="33"/>
      <c r="D460" s="138" t="s">
        <v>167</v>
      </c>
      <c r="F460" s="139" t="s">
        <v>663</v>
      </c>
      <c r="I460" s="140"/>
      <c r="L460" s="33"/>
      <c r="M460" s="141"/>
      <c r="T460" s="54"/>
      <c r="AT460" s="18" t="s">
        <v>167</v>
      </c>
      <c r="AU460" s="18" t="s">
        <v>86</v>
      </c>
    </row>
    <row r="461" spans="2:65" s="1" customFormat="1" ht="19.5">
      <c r="B461" s="33"/>
      <c r="D461" s="138" t="s">
        <v>300</v>
      </c>
      <c r="F461" s="171" t="s">
        <v>654</v>
      </c>
      <c r="I461" s="140"/>
      <c r="L461" s="33"/>
      <c r="M461" s="141"/>
      <c r="T461" s="54"/>
      <c r="AT461" s="18" t="s">
        <v>300</v>
      </c>
      <c r="AU461" s="18" t="s">
        <v>86</v>
      </c>
    </row>
    <row r="462" spans="2:65" s="1" customFormat="1" ht="16.5" customHeight="1">
      <c r="B462" s="33"/>
      <c r="C462" s="125" t="s">
        <v>665</v>
      </c>
      <c r="D462" s="125" t="s">
        <v>160</v>
      </c>
      <c r="E462" s="126" t="s">
        <v>666</v>
      </c>
      <c r="F462" s="127" t="s">
        <v>667</v>
      </c>
      <c r="G462" s="128" t="s">
        <v>278</v>
      </c>
      <c r="H462" s="129">
        <v>1</v>
      </c>
      <c r="I462" s="130"/>
      <c r="J462" s="131">
        <f>ROUND(I462*H462,2)</f>
        <v>0</v>
      </c>
      <c r="K462" s="127" t="s">
        <v>19</v>
      </c>
      <c r="L462" s="33"/>
      <c r="M462" s="132" t="s">
        <v>19</v>
      </c>
      <c r="N462" s="133" t="s">
        <v>47</v>
      </c>
      <c r="P462" s="134">
        <f>O462*H462</f>
        <v>0</v>
      </c>
      <c r="Q462" s="134">
        <v>0</v>
      </c>
      <c r="R462" s="134">
        <f>Q462*H462</f>
        <v>0</v>
      </c>
      <c r="S462" s="134">
        <v>0</v>
      </c>
      <c r="T462" s="135">
        <f>S462*H462</f>
        <v>0</v>
      </c>
      <c r="AR462" s="136" t="s">
        <v>165</v>
      </c>
      <c r="AT462" s="136" t="s">
        <v>160</v>
      </c>
      <c r="AU462" s="136" t="s">
        <v>86</v>
      </c>
      <c r="AY462" s="18" t="s">
        <v>158</v>
      </c>
      <c r="BE462" s="137">
        <f>IF(N462="základní",J462,0)</f>
        <v>0</v>
      </c>
      <c r="BF462" s="137">
        <f>IF(N462="snížená",J462,0)</f>
        <v>0</v>
      </c>
      <c r="BG462" s="137">
        <f>IF(N462="zákl. přenesená",J462,0)</f>
        <v>0</v>
      </c>
      <c r="BH462" s="137">
        <f>IF(N462="sníž. přenesená",J462,0)</f>
        <v>0</v>
      </c>
      <c r="BI462" s="137">
        <f>IF(N462="nulová",J462,0)</f>
        <v>0</v>
      </c>
      <c r="BJ462" s="18" t="s">
        <v>84</v>
      </c>
      <c r="BK462" s="137">
        <f>ROUND(I462*H462,2)</f>
        <v>0</v>
      </c>
      <c r="BL462" s="18" t="s">
        <v>165</v>
      </c>
      <c r="BM462" s="136" t="s">
        <v>668</v>
      </c>
    </row>
    <row r="463" spans="2:65" s="1" customFormat="1" ht="19.5">
      <c r="B463" s="33"/>
      <c r="D463" s="138" t="s">
        <v>167</v>
      </c>
      <c r="F463" s="139" t="s">
        <v>648</v>
      </c>
      <c r="I463" s="140"/>
      <c r="L463" s="33"/>
      <c r="M463" s="141"/>
      <c r="T463" s="54"/>
      <c r="AT463" s="18" t="s">
        <v>167</v>
      </c>
      <c r="AU463" s="18" t="s">
        <v>86</v>
      </c>
    </row>
    <row r="464" spans="2:65" s="12" customFormat="1" ht="11.25">
      <c r="B464" s="144"/>
      <c r="D464" s="138" t="s">
        <v>171</v>
      </c>
      <c r="E464" s="145" t="s">
        <v>19</v>
      </c>
      <c r="F464" s="146" t="s">
        <v>660</v>
      </c>
      <c r="H464" s="147">
        <v>1</v>
      </c>
      <c r="I464" s="148"/>
      <c r="L464" s="144"/>
      <c r="M464" s="149"/>
      <c r="T464" s="150"/>
      <c r="AT464" s="145" t="s">
        <v>171</v>
      </c>
      <c r="AU464" s="145" t="s">
        <v>86</v>
      </c>
      <c r="AV464" s="12" t="s">
        <v>86</v>
      </c>
      <c r="AW464" s="12" t="s">
        <v>37</v>
      </c>
      <c r="AX464" s="12" t="s">
        <v>84</v>
      </c>
      <c r="AY464" s="145" t="s">
        <v>158</v>
      </c>
    </row>
    <row r="465" spans="2:65" s="1" customFormat="1" ht="16.5" customHeight="1">
      <c r="B465" s="33"/>
      <c r="C465" s="172" t="s">
        <v>669</v>
      </c>
      <c r="D465" s="172" t="s">
        <v>316</v>
      </c>
      <c r="E465" s="173" t="s">
        <v>670</v>
      </c>
      <c r="F465" s="174" t="s">
        <v>671</v>
      </c>
      <c r="G465" s="175" t="s">
        <v>278</v>
      </c>
      <c r="H465" s="176">
        <v>2</v>
      </c>
      <c r="I465" s="177"/>
      <c r="J465" s="178">
        <f>ROUND(I465*H465,2)</f>
        <v>0</v>
      </c>
      <c r="K465" s="174" t="s">
        <v>19</v>
      </c>
      <c r="L465" s="179"/>
      <c r="M465" s="180" t="s">
        <v>19</v>
      </c>
      <c r="N465" s="181" t="s">
        <v>47</v>
      </c>
      <c r="P465" s="134">
        <f>O465*H465</f>
        <v>0</v>
      </c>
      <c r="Q465" s="134">
        <v>1.32E-2</v>
      </c>
      <c r="R465" s="134">
        <f>Q465*H465</f>
        <v>2.64E-2</v>
      </c>
      <c r="S465" s="134">
        <v>0</v>
      </c>
      <c r="T465" s="135">
        <f>S465*H465</f>
        <v>0</v>
      </c>
      <c r="AR465" s="136" t="s">
        <v>229</v>
      </c>
      <c r="AT465" s="136" t="s">
        <v>316</v>
      </c>
      <c r="AU465" s="136" t="s">
        <v>86</v>
      </c>
      <c r="AY465" s="18" t="s">
        <v>158</v>
      </c>
      <c r="BE465" s="137">
        <f>IF(N465="základní",J465,0)</f>
        <v>0</v>
      </c>
      <c r="BF465" s="137">
        <f>IF(N465="snížená",J465,0)</f>
        <v>0</v>
      </c>
      <c r="BG465" s="137">
        <f>IF(N465="zákl. přenesená",J465,0)</f>
        <v>0</v>
      </c>
      <c r="BH465" s="137">
        <f>IF(N465="sníž. přenesená",J465,0)</f>
        <v>0</v>
      </c>
      <c r="BI465" s="137">
        <f>IF(N465="nulová",J465,0)</f>
        <v>0</v>
      </c>
      <c r="BJ465" s="18" t="s">
        <v>84</v>
      </c>
      <c r="BK465" s="137">
        <f>ROUND(I465*H465,2)</f>
        <v>0</v>
      </c>
      <c r="BL465" s="18" t="s">
        <v>165</v>
      </c>
      <c r="BM465" s="136" t="s">
        <v>672</v>
      </c>
    </row>
    <row r="466" spans="2:65" s="1" customFormat="1" ht="11.25">
      <c r="B466" s="33"/>
      <c r="D466" s="138" t="s">
        <v>167</v>
      </c>
      <c r="F466" s="139" t="s">
        <v>671</v>
      </c>
      <c r="I466" s="140"/>
      <c r="L466" s="33"/>
      <c r="M466" s="141"/>
      <c r="T466" s="54"/>
      <c r="AT466" s="18" t="s">
        <v>167</v>
      </c>
      <c r="AU466" s="18" t="s">
        <v>86</v>
      </c>
    </row>
    <row r="467" spans="2:65" s="1" customFormat="1" ht="19.5">
      <c r="B467" s="33"/>
      <c r="D467" s="138" t="s">
        <v>300</v>
      </c>
      <c r="F467" s="171" t="s">
        <v>654</v>
      </c>
      <c r="I467" s="140"/>
      <c r="L467" s="33"/>
      <c r="M467" s="141"/>
      <c r="T467" s="54"/>
      <c r="AT467" s="18" t="s">
        <v>300</v>
      </c>
      <c r="AU467" s="18" t="s">
        <v>86</v>
      </c>
    </row>
    <row r="468" spans="2:65" s="1" customFormat="1" ht="16.5" customHeight="1">
      <c r="B468" s="33"/>
      <c r="C468" s="125" t="s">
        <v>673</v>
      </c>
      <c r="D468" s="125" t="s">
        <v>160</v>
      </c>
      <c r="E468" s="126" t="s">
        <v>674</v>
      </c>
      <c r="F468" s="127" t="s">
        <v>675</v>
      </c>
      <c r="G468" s="128" t="s">
        <v>278</v>
      </c>
      <c r="H468" s="129">
        <v>9</v>
      </c>
      <c r="I468" s="130"/>
      <c r="J468" s="131">
        <f>ROUND(I468*H468,2)</f>
        <v>0</v>
      </c>
      <c r="K468" s="127" t="s">
        <v>19</v>
      </c>
      <c r="L468" s="33"/>
      <c r="M468" s="132" t="s">
        <v>19</v>
      </c>
      <c r="N468" s="133" t="s">
        <v>47</v>
      </c>
      <c r="P468" s="134">
        <f>O468*H468</f>
        <v>0</v>
      </c>
      <c r="Q468" s="134">
        <v>0</v>
      </c>
      <c r="R468" s="134">
        <f>Q468*H468</f>
        <v>0</v>
      </c>
      <c r="S468" s="134">
        <v>0</v>
      </c>
      <c r="T468" s="135">
        <f>S468*H468</f>
        <v>0</v>
      </c>
      <c r="AR468" s="136" t="s">
        <v>165</v>
      </c>
      <c r="AT468" s="136" t="s">
        <v>160</v>
      </c>
      <c r="AU468" s="136" t="s">
        <v>86</v>
      </c>
      <c r="AY468" s="18" t="s">
        <v>158</v>
      </c>
      <c r="BE468" s="137">
        <f>IF(N468="základní",J468,0)</f>
        <v>0</v>
      </c>
      <c r="BF468" s="137">
        <f>IF(N468="snížená",J468,0)</f>
        <v>0</v>
      </c>
      <c r="BG468" s="137">
        <f>IF(N468="zákl. přenesená",J468,0)</f>
        <v>0</v>
      </c>
      <c r="BH468" s="137">
        <f>IF(N468="sníž. přenesená",J468,0)</f>
        <v>0</v>
      </c>
      <c r="BI468" s="137">
        <f>IF(N468="nulová",J468,0)</f>
        <v>0</v>
      </c>
      <c r="BJ468" s="18" t="s">
        <v>84</v>
      </c>
      <c r="BK468" s="137">
        <f>ROUND(I468*H468,2)</f>
        <v>0</v>
      </c>
      <c r="BL468" s="18" t="s">
        <v>165</v>
      </c>
      <c r="BM468" s="136" t="s">
        <v>676</v>
      </c>
    </row>
    <row r="469" spans="2:65" s="1" customFormat="1" ht="11.25">
      <c r="B469" s="33"/>
      <c r="D469" s="138" t="s">
        <v>167</v>
      </c>
      <c r="F469" s="139" t="s">
        <v>675</v>
      </c>
      <c r="I469" s="140"/>
      <c r="L469" s="33"/>
      <c r="M469" s="141"/>
      <c r="T469" s="54"/>
      <c r="AT469" s="18" t="s">
        <v>167</v>
      </c>
      <c r="AU469" s="18" t="s">
        <v>86</v>
      </c>
    </row>
    <row r="470" spans="2:65" s="13" customFormat="1" ht="11.25">
      <c r="B470" s="151"/>
      <c r="D470" s="138" t="s">
        <v>171</v>
      </c>
      <c r="E470" s="152" t="s">
        <v>19</v>
      </c>
      <c r="F470" s="153" t="s">
        <v>677</v>
      </c>
      <c r="H470" s="152" t="s">
        <v>19</v>
      </c>
      <c r="I470" s="154"/>
      <c r="L470" s="151"/>
      <c r="M470" s="155"/>
      <c r="T470" s="156"/>
      <c r="AT470" s="152" t="s">
        <v>171</v>
      </c>
      <c r="AU470" s="152" t="s">
        <v>86</v>
      </c>
      <c r="AV470" s="13" t="s">
        <v>84</v>
      </c>
      <c r="AW470" s="13" t="s">
        <v>37</v>
      </c>
      <c r="AX470" s="13" t="s">
        <v>76</v>
      </c>
      <c r="AY470" s="152" t="s">
        <v>158</v>
      </c>
    </row>
    <row r="471" spans="2:65" s="12" customFormat="1" ht="11.25">
      <c r="B471" s="144"/>
      <c r="D471" s="138" t="s">
        <v>171</v>
      </c>
      <c r="E471" s="145" t="s">
        <v>19</v>
      </c>
      <c r="F471" s="146" t="s">
        <v>678</v>
      </c>
      <c r="H471" s="147">
        <v>9</v>
      </c>
      <c r="I471" s="148"/>
      <c r="L471" s="144"/>
      <c r="M471" s="149"/>
      <c r="T471" s="150"/>
      <c r="AT471" s="145" t="s">
        <v>171</v>
      </c>
      <c r="AU471" s="145" t="s">
        <v>86</v>
      </c>
      <c r="AV471" s="12" t="s">
        <v>86</v>
      </c>
      <c r="AW471" s="12" t="s">
        <v>37</v>
      </c>
      <c r="AX471" s="12" t="s">
        <v>84</v>
      </c>
      <c r="AY471" s="145" t="s">
        <v>158</v>
      </c>
    </row>
    <row r="472" spans="2:65" s="11" customFormat="1" ht="22.9" customHeight="1">
      <c r="B472" s="113"/>
      <c r="D472" s="114" t="s">
        <v>75</v>
      </c>
      <c r="E472" s="123" t="s">
        <v>242</v>
      </c>
      <c r="F472" s="123" t="s">
        <v>679</v>
      </c>
      <c r="I472" s="116"/>
      <c r="J472" s="124">
        <f>BK472</f>
        <v>0</v>
      </c>
      <c r="L472" s="113"/>
      <c r="M472" s="118"/>
      <c r="P472" s="119">
        <f>SUM(P473:P485)</f>
        <v>0</v>
      </c>
      <c r="R472" s="119">
        <f>SUM(R473:R485)</f>
        <v>0</v>
      </c>
      <c r="T472" s="120">
        <f>SUM(T473:T485)</f>
        <v>0</v>
      </c>
      <c r="AR472" s="114" t="s">
        <v>84</v>
      </c>
      <c r="AT472" s="121" t="s">
        <v>75</v>
      </c>
      <c r="AU472" s="121" t="s">
        <v>84</v>
      </c>
      <c r="AY472" s="114" t="s">
        <v>158</v>
      </c>
      <c r="BK472" s="122">
        <f>SUM(BK473:BK485)</f>
        <v>0</v>
      </c>
    </row>
    <row r="473" spans="2:65" s="1" customFormat="1" ht="16.5" customHeight="1">
      <c r="B473" s="33"/>
      <c r="C473" s="125" t="s">
        <v>680</v>
      </c>
      <c r="D473" s="125" t="s">
        <v>160</v>
      </c>
      <c r="E473" s="126" t="s">
        <v>681</v>
      </c>
      <c r="F473" s="127" t="s">
        <v>682</v>
      </c>
      <c r="G473" s="128" t="s">
        <v>278</v>
      </c>
      <c r="H473" s="129">
        <v>4</v>
      </c>
      <c r="I473" s="130"/>
      <c r="J473" s="131">
        <f>ROUND(I473*H473,2)</f>
        <v>0</v>
      </c>
      <c r="K473" s="127" t="s">
        <v>19</v>
      </c>
      <c r="L473" s="33"/>
      <c r="M473" s="132" t="s">
        <v>19</v>
      </c>
      <c r="N473" s="133" t="s">
        <v>47</v>
      </c>
      <c r="P473" s="134">
        <f>O473*H473</f>
        <v>0</v>
      </c>
      <c r="Q473" s="134">
        <v>0</v>
      </c>
      <c r="R473" s="134">
        <f>Q473*H473</f>
        <v>0</v>
      </c>
      <c r="S473" s="134">
        <v>0</v>
      </c>
      <c r="T473" s="135">
        <f>S473*H473</f>
        <v>0</v>
      </c>
      <c r="AR473" s="136" t="s">
        <v>165</v>
      </c>
      <c r="AT473" s="136" t="s">
        <v>160</v>
      </c>
      <c r="AU473" s="136" t="s">
        <v>86</v>
      </c>
      <c r="AY473" s="18" t="s">
        <v>158</v>
      </c>
      <c r="BE473" s="137">
        <f>IF(N473="základní",J473,0)</f>
        <v>0</v>
      </c>
      <c r="BF473" s="137">
        <f>IF(N473="snížená",J473,0)</f>
        <v>0</v>
      </c>
      <c r="BG473" s="137">
        <f>IF(N473="zákl. přenesená",J473,0)</f>
        <v>0</v>
      </c>
      <c r="BH473" s="137">
        <f>IF(N473="sníž. přenesená",J473,0)</f>
        <v>0</v>
      </c>
      <c r="BI473" s="137">
        <f>IF(N473="nulová",J473,0)</f>
        <v>0</v>
      </c>
      <c r="BJ473" s="18" t="s">
        <v>84</v>
      </c>
      <c r="BK473" s="137">
        <f>ROUND(I473*H473,2)</f>
        <v>0</v>
      </c>
      <c r="BL473" s="18" t="s">
        <v>165</v>
      </c>
      <c r="BM473" s="136" t="s">
        <v>683</v>
      </c>
    </row>
    <row r="474" spans="2:65" s="1" customFormat="1" ht="11.25">
      <c r="B474" s="33"/>
      <c r="D474" s="138" t="s">
        <v>167</v>
      </c>
      <c r="F474" s="139" t="s">
        <v>682</v>
      </c>
      <c r="I474" s="140"/>
      <c r="L474" s="33"/>
      <c r="M474" s="141"/>
      <c r="T474" s="54"/>
      <c r="AT474" s="18" t="s">
        <v>167</v>
      </c>
      <c r="AU474" s="18" t="s">
        <v>86</v>
      </c>
    </row>
    <row r="475" spans="2:65" s="1" customFormat="1" ht="29.25">
      <c r="B475" s="33"/>
      <c r="D475" s="138" t="s">
        <v>300</v>
      </c>
      <c r="F475" s="171" t="s">
        <v>684</v>
      </c>
      <c r="I475" s="140"/>
      <c r="L475" s="33"/>
      <c r="M475" s="141"/>
      <c r="T475" s="54"/>
      <c r="AT475" s="18" t="s">
        <v>300</v>
      </c>
      <c r="AU475" s="18" t="s">
        <v>86</v>
      </c>
    </row>
    <row r="476" spans="2:65" s="12" customFormat="1" ht="11.25">
      <c r="B476" s="144"/>
      <c r="D476" s="138" t="s">
        <v>171</v>
      </c>
      <c r="E476" s="145" t="s">
        <v>19</v>
      </c>
      <c r="F476" s="146" t="s">
        <v>685</v>
      </c>
      <c r="H476" s="147">
        <v>4</v>
      </c>
      <c r="I476" s="148"/>
      <c r="L476" s="144"/>
      <c r="M476" s="149"/>
      <c r="T476" s="150"/>
      <c r="AT476" s="145" t="s">
        <v>171</v>
      </c>
      <c r="AU476" s="145" t="s">
        <v>86</v>
      </c>
      <c r="AV476" s="12" t="s">
        <v>86</v>
      </c>
      <c r="AW476" s="12" t="s">
        <v>37</v>
      </c>
      <c r="AX476" s="12" t="s">
        <v>84</v>
      </c>
      <c r="AY476" s="145" t="s">
        <v>158</v>
      </c>
    </row>
    <row r="477" spans="2:65" s="1" customFormat="1" ht="16.5" customHeight="1">
      <c r="B477" s="33"/>
      <c r="C477" s="125" t="s">
        <v>686</v>
      </c>
      <c r="D477" s="125" t="s">
        <v>160</v>
      </c>
      <c r="E477" s="126" t="s">
        <v>687</v>
      </c>
      <c r="F477" s="127" t="s">
        <v>688</v>
      </c>
      <c r="G477" s="128" t="s">
        <v>689</v>
      </c>
      <c r="H477" s="129">
        <v>1</v>
      </c>
      <c r="I477" s="130"/>
      <c r="J477" s="131">
        <f>ROUND(I477*H477,2)</f>
        <v>0</v>
      </c>
      <c r="K477" s="127" t="s">
        <v>19</v>
      </c>
      <c r="L477" s="33"/>
      <c r="M477" s="132" t="s">
        <v>19</v>
      </c>
      <c r="N477" s="133" t="s">
        <v>47</v>
      </c>
      <c r="P477" s="134">
        <f>O477*H477</f>
        <v>0</v>
      </c>
      <c r="Q477" s="134">
        <v>0</v>
      </c>
      <c r="R477" s="134">
        <f>Q477*H477</f>
        <v>0</v>
      </c>
      <c r="S477" s="134">
        <v>0</v>
      </c>
      <c r="T477" s="135">
        <f>S477*H477</f>
        <v>0</v>
      </c>
      <c r="AR477" s="136" t="s">
        <v>165</v>
      </c>
      <c r="AT477" s="136" t="s">
        <v>160</v>
      </c>
      <c r="AU477" s="136" t="s">
        <v>86</v>
      </c>
      <c r="AY477" s="18" t="s">
        <v>158</v>
      </c>
      <c r="BE477" s="137">
        <f>IF(N477="základní",J477,0)</f>
        <v>0</v>
      </c>
      <c r="BF477" s="137">
        <f>IF(N477="snížená",J477,0)</f>
        <v>0</v>
      </c>
      <c r="BG477" s="137">
        <f>IF(N477="zákl. přenesená",J477,0)</f>
        <v>0</v>
      </c>
      <c r="BH477" s="137">
        <f>IF(N477="sníž. přenesená",J477,0)</f>
        <v>0</v>
      </c>
      <c r="BI477" s="137">
        <f>IF(N477="nulová",J477,0)</f>
        <v>0</v>
      </c>
      <c r="BJ477" s="18" t="s">
        <v>84</v>
      </c>
      <c r="BK477" s="137">
        <f>ROUND(I477*H477,2)</f>
        <v>0</v>
      </c>
      <c r="BL477" s="18" t="s">
        <v>165</v>
      </c>
      <c r="BM477" s="136" t="s">
        <v>690</v>
      </c>
    </row>
    <row r="478" spans="2:65" s="1" customFormat="1" ht="39">
      <c r="B478" s="33"/>
      <c r="D478" s="138" t="s">
        <v>167</v>
      </c>
      <c r="F478" s="139" t="s">
        <v>691</v>
      </c>
      <c r="I478" s="140"/>
      <c r="L478" s="33"/>
      <c r="M478" s="141"/>
      <c r="T478" s="54"/>
      <c r="AT478" s="18" t="s">
        <v>167</v>
      </c>
      <c r="AU478" s="18" t="s">
        <v>86</v>
      </c>
    </row>
    <row r="479" spans="2:65" s="1" customFormat="1" ht="16.5" customHeight="1">
      <c r="B479" s="33"/>
      <c r="C479" s="125" t="s">
        <v>692</v>
      </c>
      <c r="D479" s="125" t="s">
        <v>160</v>
      </c>
      <c r="E479" s="126" t="s">
        <v>693</v>
      </c>
      <c r="F479" s="127" t="s">
        <v>694</v>
      </c>
      <c r="G479" s="128" t="s">
        <v>97</v>
      </c>
      <c r="H479" s="129">
        <v>48.6</v>
      </c>
      <c r="I479" s="130"/>
      <c r="J479" s="131">
        <f>ROUND(I479*H479,2)</f>
        <v>0</v>
      </c>
      <c r="K479" s="127" t="s">
        <v>19</v>
      </c>
      <c r="L479" s="33"/>
      <c r="M479" s="132" t="s">
        <v>19</v>
      </c>
      <c r="N479" s="133" t="s">
        <v>47</v>
      </c>
      <c r="P479" s="134">
        <f>O479*H479</f>
        <v>0</v>
      </c>
      <c r="Q479" s="134">
        <v>0</v>
      </c>
      <c r="R479" s="134">
        <f>Q479*H479</f>
        <v>0</v>
      </c>
      <c r="S479" s="134">
        <v>0</v>
      </c>
      <c r="T479" s="135">
        <f>S479*H479</f>
        <v>0</v>
      </c>
      <c r="AR479" s="136" t="s">
        <v>165</v>
      </c>
      <c r="AT479" s="136" t="s">
        <v>160</v>
      </c>
      <c r="AU479" s="136" t="s">
        <v>86</v>
      </c>
      <c r="AY479" s="18" t="s">
        <v>158</v>
      </c>
      <c r="BE479" s="137">
        <f>IF(N479="základní",J479,0)</f>
        <v>0</v>
      </c>
      <c r="BF479" s="137">
        <f>IF(N479="snížená",J479,0)</f>
        <v>0</v>
      </c>
      <c r="BG479" s="137">
        <f>IF(N479="zákl. přenesená",J479,0)</f>
        <v>0</v>
      </c>
      <c r="BH479" s="137">
        <f>IF(N479="sníž. přenesená",J479,0)</f>
        <v>0</v>
      </c>
      <c r="BI479" s="137">
        <f>IF(N479="nulová",J479,0)</f>
        <v>0</v>
      </c>
      <c r="BJ479" s="18" t="s">
        <v>84</v>
      </c>
      <c r="BK479" s="137">
        <f>ROUND(I479*H479,2)</f>
        <v>0</v>
      </c>
      <c r="BL479" s="18" t="s">
        <v>165</v>
      </c>
      <c r="BM479" s="136" t="s">
        <v>695</v>
      </c>
    </row>
    <row r="480" spans="2:65" s="1" customFormat="1" ht="136.5">
      <c r="B480" s="33"/>
      <c r="D480" s="138" t="s">
        <v>167</v>
      </c>
      <c r="F480" s="139" t="s">
        <v>696</v>
      </c>
      <c r="I480" s="140"/>
      <c r="L480" s="33"/>
      <c r="M480" s="141"/>
      <c r="T480" s="54"/>
      <c r="AT480" s="18" t="s">
        <v>167</v>
      </c>
      <c r="AU480" s="18" t="s">
        <v>86</v>
      </c>
    </row>
    <row r="481" spans="2:65" s="1" customFormat="1" ht="29.25">
      <c r="B481" s="33"/>
      <c r="D481" s="138" t="s">
        <v>300</v>
      </c>
      <c r="F481" s="171" t="s">
        <v>697</v>
      </c>
      <c r="I481" s="140"/>
      <c r="L481" s="33"/>
      <c r="M481" s="141"/>
      <c r="T481" s="54"/>
      <c r="AT481" s="18" t="s">
        <v>300</v>
      </c>
      <c r="AU481" s="18" t="s">
        <v>86</v>
      </c>
    </row>
    <row r="482" spans="2:65" s="12" customFormat="1" ht="11.25">
      <c r="B482" s="144"/>
      <c r="D482" s="138" t="s">
        <v>171</v>
      </c>
      <c r="E482" s="145" t="s">
        <v>19</v>
      </c>
      <c r="F482" s="146" t="s">
        <v>95</v>
      </c>
      <c r="H482" s="147">
        <v>8.4</v>
      </c>
      <c r="I482" s="148"/>
      <c r="L482" s="144"/>
      <c r="M482" s="149"/>
      <c r="T482" s="150"/>
      <c r="AT482" s="145" t="s">
        <v>171</v>
      </c>
      <c r="AU482" s="145" t="s">
        <v>86</v>
      </c>
      <c r="AV482" s="12" t="s">
        <v>86</v>
      </c>
      <c r="AW482" s="12" t="s">
        <v>37</v>
      </c>
      <c r="AX482" s="12" t="s">
        <v>76</v>
      </c>
      <c r="AY482" s="145" t="s">
        <v>158</v>
      </c>
    </row>
    <row r="483" spans="2:65" s="12" customFormat="1" ht="11.25">
      <c r="B483" s="144"/>
      <c r="D483" s="138" t="s">
        <v>171</v>
      </c>
      <c r="E483" s="145" t="s">
        <v>19</v>
      </c>
      <c r="F483" s="146" t="s">
        <v>99</v>
      </c>
      <c r="H483" s="147">
        <v>31.2</v>
      </c>
      <c r="I483" s="148"/>
      <c r="L483" s="144"/>
      <c r="M483" s="149"/>
      <c r="T483" s="150"/>
      <c r="AT483" s="145" t="s">
        <v>171</v>
      </c>
      <c r="AU483" s="145" t="s">
        <v>86</v>
      </c>
      <c r="AV483" s="12" t="s">
        <v>86</v>
      </c>
      <c r="AW483" s="12" t="s">
        <v>37</v>
      </c>
      <c r="AX483" s="12" t="s">
        <v>76</v>
      </c>
      <c r="AY483" s="145" t="s">
        <v>158</v>
      </c>
    </row>
    <row r="484" spans="2:65" s="12" customFormat="1" ht="11.25">
      <c r="B484" s="144"/>
      <c r="D484" s="138" t="s">
        <v>171</v>
      </c>
      <c r="E484" s="145" t="s">
        <v>19</v>
      </c>
      <c r="F484" s="146" t="s">
        <v>698</v>
      </c>
      <c r="H484" s="147">
        <v>9</v>
      </c>
      <c r="I484" s="148"/>
      <c r="L484" s="144"/>
      <c r="M484" s="149"/>
      <c r="T484" s="150"/>
      <c r="AT484" s="145" t="s">
        <v>171</v>
      </c>
      <c r="AU484" s="145" t="s">
        <v>86</v>
      </c>
      <c r="AV484" s="12" t="s">
        <v>86</v>
      </c>
      <c r="AW484" s="12" t="s">
        <v>37</v>
      </c>
      <c r="AX484" s="12" t="s">
        <v>76</v>
      </c>
      <c r="AY484" s="145" t="s">
        <v>158</v>
      </c>
    </row>
    <row r="485" spans="2:65" s="14" customFormat="1" ht="11.25">
      <c r="B485" s="157"/>
      <c r="D485" s="138" t="s">
        <v>171</v>
      </c>
      <c r="E485" s="158" t="s">
        <v>19</v>
      </c>
      <c r="F485" s="159" t="s">
        <v>189</v>
      </c>
      <c r="H485" s="160">
        <v>48.6</v>
      </c>
      <c r="I485" s="161"/>
      <c r="L485" s="157"/>
      <c r="M485" s="162"/>
      <c r="T485" s="163"/>
      <c r="AT485" s="158" t="s">
        <v>171</v>
      </c>
      <c r="AU485" s="158" t="s">
        <v>86</v>
      </c>
      <c r="AV485" s="14" t="s">
        <v>165</v>
      </c>
      <c r="AW485" s="14" t="s">
        <v>37</v>
      </c>
      <c r="AX485" s="14" t="s">
        <v>84</v>
      </c>
      <c r="AY485" s="158" t="s">
        <v>158</v>
      </c>
    </row>
    <row r="486" spans="2:65" s="11" customFormat="1" ht="22.9" customHeight="1">
      <c r="B486" s="113"/>
      <c r="D486" s="114" t="s">
        <v>75</v>
      </c>
      <c r="E486" s="123" t="s">
        <v>699</v>
      </c>
      <c r="F486" s="123" t="s">
        <v>700</v>
      </c>
      <c r="I486" s="116"/>
      <c r="J486" s="124">
        <f>BK486</f>
        <v>0</v>
      </c>
      <c r="L486" s="113"/>
      <c r="M486" s="118"/>
      <c r="P486" s="119">
        <f>SUM(P487:P497)</f>
        <v>0</v>
      </c>
      <c r="R486" s="119">
        <f>SUM(R487:R497)</f>
        <v>0</v>
      </c>
      <c r="T486" s="120">
        <f>SUM(T487:T497)</f>
        <v>0</v>
      </c>
      <c r="AR486" s="114" t="s">
        <v>84</v>
      </c>
      <c r="AT486" s="121" t="s">
        <v>75</v>
      </c>
      <c r="AU486" s="121" t="s">
        <v>84</v>
      </c>
      <c r="AY486" s="114" t="s">
        <v>158</v>
      </c>
      <c r="BK486" s="122">
        <f>SUM(BK487:BK497)</f>
        <v>0</v>
      </c>
    </row>
    <row r="487" spans="2:65" s="1" customFormat="1" ht="16.5" customHeight="1">
      <c r="B487" s="33"/>
      <c r="C487" s="125" t="s">
        <v>701</v>
      </c>
      <c r="D487" s="125" t="s">
        <v>160</v>
      </c>
      <c r="E487" s="126" t="s">
        <v>702</v>
      </c>
      <c r="F487" s="127" t="s">
        <v>703</v>
      </c>
      <c r="G487" s="128" t="s">
        <v>92</v>
      </c>
      <c r="H487" s="129">
        <v>1.782</v>
      </c>
      <c r="I487" s="130"/>
      <c r="J487" s="131">
        <f>ROUND(I487*H487,2)</f>
        <v>0</v>
      </c>
      <c r="K487" s="127" t="s">
        <v>164</v>
      </c>
      <c r="L487" s="33"/>
      <c r="M487" s="132" t="s">
        <v>19</v>
      </c>
      <c r="N487" s="133" t="s">
        <v>47</v>
      </c>
      <c r="P487" s="134">
        <f>O487*H487</f>
        <v>0</v>
      </c>
      <c r="Q487" s="134">
        <v>0</v>
      </c>
      <c r="R487" s="134">
        <f>Q487*H487</f>
        <v>0</v>
      </c>
      <c r="S487" s="134">
        <v>0</v>
      </c>
      <c r="T487" s="135">
        <f>S487*H487</f>
        <v>0</v>
      </c>
      <c r="AR487" s="136" t="s">
        <v>165</v>
      </c>
      <c r="AT487" s="136" t="s">
        <v>160</v>
      </c>
      <c r="AU487" s="136" t="s">
        <v>86</v>
      </c>
      <c r="AY487" s="18" t="s">
        <v>158</v>
      </c>
      <c r="BE487" s="137">
        <f>IF(N487="základní",J487,0)</f>
        <v>0</v>
      </c>
      <c r="BF487" s="137">
        <f>IF(N487="snížená",J487,0)</f>
        <v>0</v>
      </c>
      <c r="BG487" s="137">
        <f>IF(N487="zákl. přenesená",J487,0)</f>
        <v>0</v>
      </c>
      <c r="BH487" s="137">
        <f>IF(N487="sníž. přenesená",J487,0)</f>
        <v>0</v>
      </c>
      <c r="BI487" s="137">
        <f>IF(N487="nulová",J487,0)</f>
        <v>0</v>
      </c>
      <c r="BJ487" s="18" t="s">
        <v>84</v>
      </c>
      <c r="BK487" s="137">
        <f>ROUND(I487*H487,2)</f>
        <v>0</v>
      </c>
      <c r="BL487" s="18" t="s">
        <v>165</v>
      </c>
      <c r="BM487" s="136" t="s">
        <v>704</v>
      </c>
    </row>
    <row r="488" spans="2:65" s="1" customFormat="1" ht="11.25">
      <c r="B488" s="33"/>
      <c r="D488" s="138" t="s">
        <v>167</v>
      </c>
      <c r="F488" s="139" t="s">
        <v>705</v>
      </c>
      <c r="I488" s="140"/>
      <c r="L488" s="33"/>
      <c r="M488" s="141"/>
      <c r="T488" s="54"/>
      <c r="AT488" s="18" t="s">
        <v>167</v>
      </c>
      <c r="AU488" s="18" t="s">
        <v>86</v>
      </c>
    </row>
    <row r="489" spans="2:65" s="1" customFormat="1" ht="11.25">
      <c r="B489" s="33"/>
      <c r="D489" s="142" t="s">
        <v>169</v>
      </c>
      <c r="F489" s="143" t="s">
        <v>706</v>
      </c>
      <c r="I489" s="140"/>
      <c r="L489" s="33"/>
      <c r="M489" s="141"/>
      <c r="T489" s="54"/>
      <c r="AT489" s="18" t="s">
        <v>169</v>
      </c>
      <c r="AU489" s="18" t="s">
        <v>86</v>
      </c>
    </row>
    <row r="490" spans="2:65" s="12" customFormat="1" ht="11.25">
      <c r="B490" s="144"/>
      <c r="D490" s="138" t="s">
        <v>171</v>
      </c>
      <c r="E490" s="145" t="s">
        <v>19</v>
      </c>
      <c r="F490" s="146" t="s">
        <v>707</v>
      </c>
      <c r="H490" s="147">
        <v>1.742</v>
      </c>
      <c r="I490" s="148"/>
      <c r="L490" s="144"/>
      <c r="M490" s="149"/>
      <c r="T490" s="150"/>
      <c r="AT490" s="145" t="s">
        <v>171</v>
      </c>
      <c r="AU490" s="145" t="s">
        <v>86</v>
      </c>
      <c r="AV490" s="12" t="s">
        <v>86</v>
      </c>
      <c r="AW490" s="12" t="s">
        <v>37</v>
      </c>
      <c r="AX490" s="12" t="s">
        <v>76</v>
      </c>
      <c r="AY490" s="145" t="s">
        <v>158</v>
      </c>
    </row>
    <row r="491" spans="2:65" s="12" customFormat="1" ht="11.25">
      <c r="B491" s="144"/>
      <c r="D491" s="138" t="s">
        <v>171</v>
      </c>
      <c r="E491" s="145" t="s">
        <v>19</v>
      </c>
      <c r="F491" s="146" t="s">
        <v>708</v>
      </c>
      <c r="H491" s="147">
        <v>1.7000000000000001E-2</v>
      </c>
      <c r="I491" s="148"/>
      <c r="L491" s="144"/>
      <c r="M491" s="149"/>
      <c r="T491" s="150"/>
      <c r="AT491" s="145" t="s">
        <v>171</v>
      </c>
      <c r="AU491" s="145" t="s">
        <v>86</v>
      </c>
      <c r="AV491" s="12" t="s">
        <v>86</v>
      </c>
      <c r="AW491" s="12" t="s">
        <v>37</v>
      </c>
      <c r="AX491" s="12" t="s">
        <v>76</v>
      </c>
      <c r="AY491" s="145" t="s">
        <v>158</v>
      </c>
    </row>
    <row r="492" spans="2:65" s="12" customFormat="1" ht="11.25">
      <c r="B492" s="144"/>
      <c r="D492" s="138" t="s">
        <v>171</v>
      </c>
      <c r="E492" s="145" t="s">
        <v>19</v>
      </c>
      <c r="F492" s="146" t="s">
        <v>709</v>
      </c>
      <c r="H492" s="147">
        <v>2.3E-2</v>
      </c>
      <c r="I492" s="148"/>
      <c r="L492" s="144"/>
      <c r="M492" s="149"/>
      <c r="T492" s="150"/>
      <c r="AT492" s="145" t="s">
        <v>171</v>
      </c>
      <c r="AU492" s="145" t="s">
        <v>86</v>
      </c>
      <c r="AV492" s="12" t="s">
        <v>86</v>
      </c>
      <c r="AW492" s="12" t="s">
        <v>37</v>
      </c>
      <c r="AX492" s="12" t="s">
        <v>76</v>
      </c>
      <c r="AY492" s="145" t="s">
        <v>158</v>
      </c>
    </row>
    <row r="493" spans="2:65" s="14" customFormat="1" ht="11.25">
      <c r="B493" s="157"/>
      <c r="D493" s="138" t="s">
        <v>171</v>
      </c>
      <c r="E493" s="158" t="s">
        <v>90</v>
      </c>
      <c r="F493" s="159" t="s">
        <v>189</v>
      </c>
      <c r="H493" s="160">
        <v>1.782</v>
      </c>
      <c r="I493" s="161"/>
      <c r="L493" s="157"/>
      <c r="M493" s="162"/>
      <c r="T493" s="163"/>
      <c r="AT493" s="158" t="s">
        <v>171</v>
      </c>
      <c r="AU493" s="158" t="s">
        <v>86</v>
      </c>
      <c r="AV493" s="14" t="s">
        <v>165</v>
      </c>
      <c r="AW493" s="14" t="s">
        <v>37</v>
      </c>
      <c r="AX493" s="14" t="s">
        <v>84</v>
      </c>
      <c r="AY493" s="158" t="s">
        <v>158</v>
      </c>
    </row>
    <row r="494" spans="2:65" s="1" customFormat="1" ht="16.5" customHeight="1">
      <c r="B494" s="33"/>
      <c r="C494" s="125" t="s">
        <v>710</v>
      </c>
      <c r="D494" s="125" t="s">
        <v>160</v>
      </c>
      <c r="E494" s="126" t="s">
        <v>711</v>
      </c>
      <c r="F494" s="127" t="s">
        <v>712</v>
      </c>
      <c r="G494" s="128" t="s">
        <v>92</v>
      </c>
      <c r="H494" s="129">
        <v>33.857999999999997</v>
      </c>
      <c r="I494" s="130"/>
      <c r="J494" s="131">
        <f>ROUND(I494*H494,2)</f>
        <v>0</v>
      </c>
      <c r="K494" s="127" t="s">
        <v>164</v>
      </c>
      <c r="L494" s="33"/>
      <c r="M494" s="132" t="s">
        <v>19</v>
      </c>
      <c r="N494" s="133" t="s">
        <v>47</v>
      </c>
      <c r="P494" s="134">
        <f>O494*H494</f>
        <v>0</v>
      </c>
      <c r="Q494" s="134">
        <v>0</v>
      </c>
      <c r="R494" s="134">
        <f>Q494*H494</f>
        <v>0</v>
      </c>
      <c r="S494" s="134">
        <v>0</v>
      </c>
      <c r="T494" s="135">
        <f>S494*H494</f>
        <v>0</v>
      </c>
      <c r="AR494" s="136" t="s">
        <v>165</v>
      </c>
      <c r="AT494" s="136" t="s">
        <v>160</v>
      </c>
      <c r="AU494" s="136" t="s">
        <v>86</v>
      </c>
      <c r="AY494" s="18" t="s">
        <v>158</v>
      </c>
      <c r="BE494" s="137">
        <f>IF(N494="základní",J494,0)</f>
        <v>0</v>
      </c>
      <c r="BF494" s="137">
        <f>IF(N494="snížená",J494,0)</f>
        <v>0</v>
      </c>
      <c r="BG494" s="137">
        <f>IF(N494="zákl. přenesená",J494,0)</f>
        <v>0</v>
      </c>
      <c r="BH494" s="137">
        <f>IF(N494="sníž. přenesená",J494,0)</f>
        <v>0</v>
      </c>
      <c r="BI494" s="137">
        <f>IF(N494="nulová",J494,0)</f>
        <v>0</v>
      </c>
      <c r="BJ494" s="18" t="s">
        <v>84</v>
      </c>
      <c r="BK494" s="137">
        <f>ROUND(I494*H494,2)</f>
        <v>0</v>
      </c>
      <c r="BL494" s="18" t="s">
        <v>165</v>
      </c>
      <c r="BM494" s="136" t="s">
        <v>713</v>
      </c>
    </row>
    <row r="495" spans="2:65" s="1" customFormat="1" ht="19.5">
      <c r="B495" s="33"/>
      <c r="D495" s="138" t="s">
        <v>167</v>
      </c>
      <c r="F495" s="139" t="s">
        <v>714</v>
      </c>
      <c r="I495" s="140"/>
      <c r="L495" s="33"/>
      <c r="M495" s="141"/>
      <c r="T495" s="54"/>
      <c r="AT495" s="18" t="s">
        <v>167</v>
      </c>
      <c r="AU495" s="18" t="s">
        <v>86</v>
      </c>
    </row>
    <row r="496" spans="2:65" s="1" customFormat="1" ht="11.25">
      <c r="B496" s="33"/>
      <c r="D496" s="142" t="s">
        <v>169</v>
      </c>
      <c r="F496" s="143" t="s">
        <v>715</v>
      </c>
      <c r="I496" s="140"/>
      <c r="L496" s="33"/>
      <c r="M496" s="141"/>
      <c r="T496" s="54"/>
      <c r="AT496" s="18" t="s">
        <v>169</v>
      </c>
      <c r="AU496" s="18" t="s">
        <v>86</v>
      </c>
    </row>
    <row r="497" spans="2:65" s="12" customFormat="1" ht="11.25">
      <c r="B497" s="144"/>
      <c r="D497" s="138" t="s">
        <v>171</v>
      </c>
      <c r="E497" s="145" t="s">
        <v>19</v>
      </c>
      <c r="F497" s="146" t="s">
        <v>716</v>
      </c>
      <c r="H497" s="147">
        <v>33.857999999999997</v>
      </c>
      <c r="I497" s="148"/>
      <c r="L497" s="144"/>
      <c r="M497" s="149"/>
      <c r="T497" s="150"/>
      <c r="AT497" s="145" t="s">
        <v>171</v>
      </c>
      <c r="AU497" s="145" t="s">
        <v>86</v>
      </c>
      <c r="AV497" s="12" t="s">
        <v>86</v>
      </c>
      <c r="AW497" s="12" t="s">
        <v>37</v>
      </c>
      <c r="AX497" s="12" t="s">
        <v>84</v>
      </c>
      <c r="AY497" s="145" t="s">
        <v>158</v>
      </c>
    </row>
    <row r="498" spans="2:65" s="11" customFormat="1" ht="22.9" customHeight="1">
      <c r="B498" s="113"/>
      <c r="D498" s="114" t="s">
        <v>75</v>
      </c>
      <c r="E498" s="123" t="s">
        <v>717</v>
      </c>
      <c r="F498" s="123" t="s">
        <v>718</v>
      </c>
      <c r="I498" s="116"/>
      <c r="J498" s="124">
        <f>BK498</f>
        <v>0</v>
      </c>
      <c r="L498" s="113"/>
      <c r="M498" s="118"/>
      <c r="P498" s="119">
        <f>SUM(P499:P501)</f>
        <v>0</v>
      </c>
      <c r="R498" s="119">
        <f>SUM(R499:R501)</f>
        <v>0</v>
      </c>
      <c r="T498" s="120">
        <f>SUM(T499:T501)</f>
        <v>0</v>
      </c>
      <c r="AR498" s="114" t="s">
        <v>84</v>
      </c>
      <c r="AT498" s="121" t="s">
        <v>75</v>
      </c>
      <c r="AU498" s="121" t="s">
        <v>84</v>
      </c>
      <c r="AY498" s="114" t="s">
        <v>158</v>
      </c>
      <c r="BK498" s="122">
        <f>SUM(BK499:BK501)</f>
        <v>0</v>
      </c>
    </row>
    <row r="499" spans="2:65" s="1" customFormat="1" ht="16.5" customHeight="1">
      <c r="B499" s="33"/>
      <c r="C499" s="125" t="s">
        <v>719</v>
      </c>
      <c r="D499" s="125" t="s">
        <v>160</v>
      </c>
      <c r="E499" s="126" t="s">
        <v>720</v>
      </c>
      <c r="F499" s="127" t="s">
        <v>721</v>
      </c>
      <c r="G499" s="128" t="s">
        <v>92</v>
      </c>
      <c r="H499" s="129">
        <v>72.093000000000004</v>
      </c>
      <c r="I499" s="130"/>
      <c r="J499" s="131">
        <f>ROUND(I499*H499,2)</f>
        <v>0</v>
      </c>
      <c r="K499" s="127" t="s">
        <v>164</v>
      </c>
      <c r="L499" s="33"/>
      <c r="M499" s="132" t="s">
        <v>19</v>
      </c>
      <c r="N499" s="133" t="s">
        <v>47</v>
      </c>
      <c r="P499" s="134">
        <f>O499*H499</f>
        <v>0</v>
      </c>
      <c r="Q499" s="134">
        <v>0</v>
      </c>
      <c r="R499" s="134">
        <f>Q499*H499</f>
        <v>0</v>
      </c>
      <c r="S499" s="134">
        <v>0</v>
      </c>
      <c r="T499" s="135">
        <f>S499*H499</f>
        <v>0</v>
      </c>
      <c r="AR499" s="136" t="s">
        <v>165</v>
      </c>
      <c r="AT499" s="136" t="s">
        <v>160</v>
      </c>
      <c r="AU499" s="136" t="s">
        <v>86</v>
      </c>
      <c r="AY499" s="18" t="s">
        <v>158</v>
      </c>
      <c r="BE499" s="137">
        <f>IF(N499="základní",J499,0)</f>
        <v>0</v>
      </c>
      <c r="BF499" s="137">
        <f>IF(N499="snížená",J499,0)</f>
        <v>0</v>
      </c>
      <c r="BG499" s="137">
        <f>IF(N499="zákl. přenesená",J499,0)</f>
        <v>0</v>
      </c>
      <c r="BH499" s="137">
        <f>IF(N499="sníž. přenesená",J499,0)</f>
        <v>0</v>
      </c>
      <c r="BI499" s="137">
        <f>IF(N499="nulová",J499,0)</f>
        <v>0</v>
      </c>
      <c r="BJ499" s="18" t="s">
        <v>84</v>
      </c>
      <c r="BK499" s="137">
        <f>ROUND(I499*H499,2)</f>
        <v>0</v>
      </c>
      <c r="BL499" s="18" t="s">
        <v>165</v>
      </c>
      <c r="BM499" s="136" t="s">
        <v>722</v>
      </c>
    </row>
    <row r="500" spans="2:65" s="1" customFormat="1" ht="19.5">
      <c r="B500" s="33"/>
      <c r="D500" s="138" t="s">
        <v>167</v>
      </c>
      <c r="F500" s="139" t="s">
        <v>723</v>
      </c>
      <c r="I500" s="140"/>
      <c r="L500" s="33"/>
      <c r="M500" s="141"/>
      <c r="T500" s="54"/>
      <c r="AT500" s="18" t="s">
        <v>167</v>
      </c>
      <c r="AU500" s="18" t="s">
        <v>86</v>
      </c>
    </row>
    <row r="501" spans="2:65" s="1" customFormat="1" ht="11.25">
      <c r="B501" s="33"/>
      <c r="D501" s="142" t="s">
        <v>169</v>
      </c>
      <c r="F501" s="143" t="s">
        <v>724</v>
      </c>
      <c r="I501" s="140"/>
      <c r="L501" s="33"/>
      <c r="M501" s="182"/>
      <c r="N501" s="183"/>
      <c r="O501" s="183"/>
      <c r="P501" s="183"/>
      <c r="Q501" s="183"/>
      <c r="R501" s="183"/>
      <c r="S501" s="183"/>
      <c r="T501" s="184"/>
      <c r="AT501" s="18" t="s">
        <v>169</v>
      </c>
      <c r="AU501" s="18" t="s">
        <v>86</v>
      </c>
    </row>
    <row r="502" spans="2:65" s="1" customFormat="1" ht="6.95" customHeight="1">
      <c r="B502" s="42"/>
      <c r="C502" s="43"/>
      <c r="D502" s="43"/>
      <c r="E502" s="43"/>
      <c r="F502" s="43"/>
      <c r="G502" s="43"/>
      <c r="H502" s="43"/>
      <c r="I502" s="43"/>
      <c r="J502" s="43"/>
      <c r="K502" s="43"/>
      <c r="L502" s="33"/>
    </row>
  </sheetData>
  <sheetProtection algorithmName="SHA-512" hashValue="8eKINNdN6LeDchmveEYmqWTV9peaKhT/zsxAc3Vm7jsd73/fGUZPUmmBbtY0BK8Ey4YVsLIE5pxfgj8oFY5YRA==" saltValue="rv5I8ksnWjHIjndaLxYTmd09DyyboHc5MAR7D8EoyRztlNxbE+vSGeUuIZMqIFzMXwmUfRwXyMSUtC/VxAoJNA==" spinCount="100000" sheet="1" objects="1" scenarios="1" formatColumns="0" formatRows="0" autoFilter="0"/>
  <autoFilter ref="C85:K501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100-000000000000}"/>
    <hyperlink ref="F95" r:id="rId2" xr:uid="{00000000-0004-0000-0100-000001000000}"/>
    <hyperlink ref="F99" r:id="rId3" xr:uid="{00000000-0004-0000-0100-000002000000}"/>
    <hyperlink ref="F107" r:id="rId4" xr:uid="{00000000-0004-0000-0100-000003000000}"/>
    <hyperlink ref="F114" r:id="rId5" xr:uid="{00000000-0004-0000-0100-000004000000}"/>
    <hyperlink ref="F133" r:id="rId6" xr:uid="{00000000-0004-0000-0100-000005000000}"/>
    <hyperlink ref="F137" r:id="rId7" xr:uid="{00000000-0004-0000-0100-000006000000}"/>
    <hyperlink ref="F143" r:id="rId8" xr:uid="{00000000-0004-0000-0100-000007000000}"/>
    <hyperlink ref="F159" r:id="rId9" xr:uid="{00000000-0004-0000-0100-000008000000}"/>
    <hyperlink ref="F163" r:id="rId10" xr:uid="{00000000-0004-0000-0100-000009000000}"/>
    <hyperlink ref="F167" r:id="rId11" xr:uid="{00000000-0004-0000-0100-00000A000000}"/>
    <hyperlink ref="F174" r:id="rId12" xr:uid="{00000000-0004-0000-0100-00000B000000}"/>
    <hyperlink ref="F178" r:id="rId13" xr:uid="{00000000-0004-0000-0100-00000C000000}"/>
    <hyperlink ref="F184" r:id="rId14" xr:uid="{00000000-0004-0000-0100-00000D000000}"/>
    <hyperlink ref="F188" r:id="rId15" xr:uid="{00000000-0004-0000-0100-00000E000000}"/>
    <hyperlink ref="F192" r:id="rId16" xr:uid="{00000000-0004-0000-0100-00000F000000}"/>
    <hyperlink ref="F201" r:id="rId17" xr:uid="{00000000-0004-0000-0100-000010000000}"/>
    <hyperlink ref="F220" r:id="rId18" xr:uid="{00000000-0004-0000-0100-000011000000}"/>
    <hyperlink ref="F233" r:id="rId19" xr:uid="{00000000-0004-0000-0100-000012000000}"/>
    <hyperlink ref="F237" r:id="rId20" xr:uid="{00000000-0004-0000-0100-000013000000}"/>
    <hyperlink ref="F244" r:id="rId21" xr:uid="{00000000-0004-0000-0100-000014000000}"/>
    <hyperlink ref="F248" r:id="rId22" xr:uid="{00000000-0004-0000-0100-000015000000}"/>
    <hyperlink ref="F252" r:id="rId23" xr:uid="{00000000-0004-0000-0100-000016000000}"/>
    <hyperlink ref="F257" r:id="rId24" xr:uid="{00000000-0004-0000-0100-000017000000}"/>
    <hyperlink ref="F261" r:id="rId25" xr:uid="{00000000-0004-0000-0100-000018000000}"/>
    <hyperlink ref="F266" r:id="rId26" xr:uid="{00000000-0004-0000-0100-000019000000}"/>
    <hyperlink ref="F274" r:id="rId27" xr:uid="{00000000-0004-0000-0100-00001A000000}"/>
    <hyperlink ref="F281" r:id="rId28" xr:uid="{00000000-0004-0000-0100-00001B000000}"/>
    <hyperlink ref="F288" r:id="rId29" xr:uid="{00000000-0004-0000-0100-00001C000000}"/>
    <hyperlink ref="F292" r:id="rId30" xr:uid="{00000000-0004-0000-0100-00001D000000}"/>
    <hyperlink ref="F296" r:id="rId31" xr:uid="{00000000-0004-0000-0100-00001E000000}"/>
    <hyperlink ref="F300" r:id="rId32" xr:uid="{00000000-0004-0000-0100-00001F000000}"/>
    <hyperlink ref="F306" r:id="rId33" xr:uid="{00000000-0004-0000-0100-000020000000}"/>
    <hyperlink ref="F315" r:id="rId34" xr:uid="{00000000-0004-0000-0100-000021000000}"/>
    <hyperlink ref="F324" r:id="rId35" xr:uid="{00000000-0004-0000-0100-000022000000}"/>
    <hyperlink ref="F332" r:id="rId36" xr:uid="{00000000-0004-0000-0100-000023000000}"/>
    <hyperlink ref="F340" r:id="rId37" xr:uid="{00000000-0004-0000-0100-000024000000}"/>
    <hyperlink ref="F361" r:id="rId38" xr:uid="{00000000-0004-0000-0100-000025000000}"/>
    <hyperlink ref="F378" r:id="rId39" xr:uid="{00000000-0004-0000-0100-000026000000}"/>
    <hyperlink ref="F386" r:id="rId40" xr:uid="{00000000-0004-0000-0100-000027000000}"/>
    <hyperlink ref="F395" r:id="rId41" xr:uid="{00000000-0004-0000-0100-000028000000}"/>
    <hyperlink ref="F399" r:id="rId42" xr:uid="{00000000-0004-0000-0100-000029000000}"/>
    <hyperlink ref="F408" r:id="rId43" xr:uid="{00000000-0004-0000-0100-00002A000000}"/>
    <hyperlink ref="F412" r:id="rId44" xr:uid="{00000000-0004-0000-0100-00002B000000}"/>
    <hyperlink ref="F416" r:id="rId45" xr:uid="{00000000-0004-0000-0100-00002C000000}"/>
    <hyperlink ref="F420" r:id="rId46" xr:uid="{00000000-0004-0000-0100-00002D000000}"/>
    <hyperlink ref="F426" r:id="rId47" xr:uid="{00000000-0004-0000-0100-00002E000000}"/>
    <hyperlink ref="F430" r:id="rId48" xr:uid="{00000000-0004-0000-0100-00002F000000}"/>
    <hyperlink ref="F437" r:id="rId49" xr:uid="{00000000-0004-0000-0100-000030000000}"/>
    <hyperlink ref="F445" r:id="rId50" xr:uid="{00000000-0004-0000-0100-000031000000}"/>
    <hyperlink ref="F489" r:id="rId51" xr:uid="{00000000-0004-0000-0100-000032000000}"/>
    <hyperlink ref="F496" r:id="rId52" xr:uid="{00000000-0004-0000-0100-000033000000}"/>
    <hyperlink ref="F501" r:id="rId53" xr:uid="{00000000-0004-0000-0100-00003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5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725</v>
      </c>
      <c r="H4" s="21"/>
    </row>
    <row r="5" spans="2:8" ht="12" customHeight="1">
      <c r="B5" s="21"/>
      <c r="C5" s="25" t="s">
        <v>13</v>
      </c>
      <c r="D5" s="286" t="s">
        <v>14</v>
      </c>
      <c r="E5" s="282"/>
      <c r="F5" s="282"/>
      <c r="H5" s="21"/>
    </row>
    <row r="6" spans="2:8" ht="36.950000000000003" customHeight="1">
      <c r="B6" s="21"/>
      <c r="C6" s="27" t="s">
        <v>16</v>
      </c>
      <c r="D6" s="283" t="s">
        <v>17</v>
      </c>
      <c r="E6" s="282"/>
      <c r="F6" s="282"/>
      <c r="H6" s="21"/>
    </row>
    <row r="7" spans="2:8" ht="16.5" customHeight="1">
      <c r="B7" s="21"/>
      <c r="C7" s="28" t="s">
        <v>23</v>
      </c>
      <c r="D7" s="50" t="str">
        <f>'Rekapitulace stavby'!AN8</f>
        <v>1. 6. 2024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05"/>
      <c r="C9" s="106" t="s">
        <v>57</v>
      </c>
      <c r="D9" s="107" t="s">
        <v>58</v>
      </c>
      <c r="E9" s="107" t="s">
        <v>145</v>
      </c>
      <c r="F9" s="108" t="s">
        <v>726</v>
      </c>
      <c r="H9" s="105"/>
    </row>
    <row r="10" spans="2:8" s="1" customFormat="1" ht="26.45" customHeight="1">
      <c r="B10" s="33"/>
      <c r="C10" s="185" t="s">
        <v>727</v>
      </c>
      <c r="D10" s="185" t="s">
        <v>82</v>
      </c>
      <c r="H10" s="33"/>
    </row>
    <row r="11" spans="2:8" s="1" customFormat="1" ht="16.899999999999999" customHeight="1">
      <c r="B11" s="33"/>
      <c r="C11" s="186" t="s">
        <v>90</v>
      </c>
      <c r="D11" s="187" t="s">
        <v>91</v>
      </c>
      <c r="E11" s="188" t="s">
        <v>92</v>
      </c>
      <c r="F11" s="189">
        <v>1.782</v>
      </c>
      <c r="H11" s="33"/>
    </row>
    <row r="12" spans="2:8" s="1" customFormat="1" ht="16.899999999999999" customHeight="1">
      <c r="B12" s="33"/>
      <c r="C12" s="190" t="s">
        <v>19</v>
      </c>
      <c r="D12" s="190" t="s">
        <v>707</v>
      </c>
      <c r="E12" s="18" t="s">
        <v>19</v>
      </c>
      <c r="F12" s="191">
        <v>1.742</v>
      </c>
      <c r="H12" s="33"/>
    </row>
    <row r="13" spans="2:8" s="1" customFormat="1" ht="16.899999999999999" customHeight="1">
      <c r="B13" s="33"/>
      <c r="C13" s="190" t="s">
        <v>19</v>
      </c>
      <c r="D13" s="190" t="s">
        <v>708</v>
      </c>
      <c r="E13" s="18" t="s">
        <v>19</v>
      </c>
      <c r="F13" s="191">
        <v>1.7000000000000001E-2</v>
      </c>
      <c r="H13" s="33"/>
    </row>
    <row r="14" spans="2:8" s="1" customFormat="1" ht="16.899999999999999" customHeight="1">
      <c r="B14" s="33"/>
      <c r="C14" s="190" t="s">
        <v>19</v>
      </c>
      <c r="D14" s="190" t="s">
        <v>709</v>
      </c>
      <c r="E14" s="18" t="s">
        <v>19</v>
      </c>
      <c r="F14" s="191">
        <v>2.3E-2</v>
      </c>
      <c r="H14" s="33"/>
    </row>
    <row r="15" spans="2:8" s="1" customFormat="1" ht="16.899999999999999" customHeight="1">
      <c r="B15" s="33"/>
      <c r="C15" s="190" t="s">
        <v>90</v>
      </c>
      <c r="D15" s="190" t="s">
        <v>189</v>
      </c>
      <c r="E15" s="18" t="s">
        <v>19</v>
      </c>
      <c r="F15" s="191">
        <v>1.782</v>
      </c>
      <c r="H15" s="33"/>
    </row>
    <row r="16" spans="2:8" s="1" customFormat="1" ht="16.899999999999999" customHeight="1">
      <c r="B16" s="33"/>
      <c r="C16" s="192" t="s">
        <v>728</v>
      </c>
      <c r="H16" s="33"/>
    </row>
    <row r="17" spans="2:8" s="1" customFormat="1" ht="16.899999999999999" customHeight="1">
      <c r="B17" s="33"/>
      <c r="C17" s="190" t="s">
        <v>702</v>
      </c>
      <c r="D17" s="190" t="s">
        <v>703</v>
      </c>
      <c r="E17" s="18" t="s">
        <v>92</v>
      </c>
      <c r="F17" s="191">
        <v>1.782</v>
      </c>
      <c r="H17" s="33"/>
    </row>
    <row r="18" spans="2:8" s="1" customFormat="1" ht="16.899999999999999" customHeight="1">
      <c r="B18" s="33"/>
      <c r="C18" s="190" t="s">
        <v>711</v>
      </c>
      <c r="D18" s="190" t="s">
        <v>712</v>
      </c>
      <c r="E18" s="18" t="s">
        <v>92</v>
      </c>
      <c r="F18" s="191">
        <v>33.857999999999997</v>
      </c>
      <c r="H18" s="33"/>
    </row>
    <row r="19" spans="2:8" s="1" customFormat="1" ht="16.899999999999999" customHeight="1">
      <c r="B19" s="33"/>
      <c r="C19" s="186" t="s">
        <v>87</v>
      </c>
      <c r="D19" s="187" t="s">
        <v>88</v>
      </c>
      <c r="E19" s="188" t="s">
        <v>19</v>
      </c>
      <c r="F19" s="189">
        <v>39.6</v>
      </c>
      <c r="H19" s="33"/>
    </row>
    <row r="20" spans="2:8" s="1" customFormat="1" ht="16.899999999999999" customHeight="1">
      <c r="B20" s="33"/>
      <c r="C20" s="190" t="s">
        <v>19</v>
      </c>
      <c r="D20" s="190" t="s">
        <v>441</v>
      </c>
      <c r="E20" s="18" t="s">
        <v>19</v>
      </c>
      <c r="F20" s="191">
        <v>8.4</v>
      </c>
      <c r="H20" s="33"/>
    </row>
    <row r="21" spans="2:8" s="1" customFormat="1" ht="16.899999999999999" customHeight="1">
      <c r="B21" s="33"/>
      <c r="C21" s="190" t="s">
        <v>19</v>
      </c>
      <c r="D21" s="190" t="s">
        <v>442</v>
      </c>
      <c r="E21" s="18" t="s">
        <v>19</v>
      </c>
      <c r="F21" s="191">
        <v>31.2</v>
      </c>
      <c r="H21" s="33"/>
    </row>
    <row r="22" spans="2:8" s="1" customFormat="1" ht="16.899999999999999" customHeight="1">
      <c r="B22" s="33"/>
      <c r="C22" s="190" t="s">
        <v>87</v>
      </c>
      <c r="D22" s="190" t="s">
        <v>189</v>
      </c>
      <c r="E22" s="18" t="s">
        <v>19</v>
      </c>
      <c r="F22" s="191">
        <v>39.6</v>
      </c>
      <c r="H22" s="33"/>
    </row>
    <row r="23" spans="2:8" s="1" customFormat="1" ht="16.899999999999999" customHeight="1">
      <c r="B23" s="33"/>
      <c r="C23" s="192" t="s">
        <v>728</v>
      </c>
      <c r="H23" s="33"/>
    </row>
    <row r="24" spans="2:8" s="1" customFormat="1" ht="16.899999999999999" customHeight="1">
      <c r="B24" s="33"/>
      <c r="C24" s="190" t="s">
        <v>436</v>
      </c>
      <c r="D24" s="190" t="s">
        <v>437</v>
      </c>
      <c r="E24" s="18" t="s">
        <v>97</v>
      </c>
      <c r="F24" s="191">
        <v>39.6</v>
      </c>
      <c r="H24" s="33"/>
    </row>
    <row r="25" spans="2:8" s="1" customFormat="1" ht="16.899999999999999" customHeight="1">
      <c r="B25" s="33"/>
      <c r="C25" s="190" t="s">
        <v>702</v>
      </c>
      <c r="D25" s="190" t="s">
        <v>703</v>
      </c>
      <c r="E25" s="18" t="s">
        <v>92</v>
      </c>
      <c r="F25" s="191">
        <v>1.782</v>
      </c>
      <c r="H25" s="33"/>
    </row>
    <row r="26" spans="2:8" s="1" customFormat="1" ht="16.899999999999999" customHeight="1">
      <c r="B26" s="33"/>
      <c r="C26" s="186" t="s">
        <v>99</v>
      </c>
      <c r="D26" s="187" t="s">
        <v>96</v>
      </c>
      <c r="E26" s="188" t="s">
        <v>97</v>
      </c>
      <c r="F26" s="189">
        <v>31.2</v>
      </c>
      <c r="H26" s="33"/>
    </row>
    <row r="27" spans="2:8" s="1" customFormat="1" ht="16.899999999999999" customHeight="1">
      <c r="B27" s="33"/>
      <c r="C27" s="190" t="s">
        <v>19</v>
      </c>
      <c r="D27" s="190" t="s">
        <v>185</v>
      </c>
      <c r="E27" s="18" t="s">
        <v>19</v>
      </c>
      <c r="F27" s="191">
        <v>0</v>
      </c>
      <c r="H27" s="33"/>
    </row>
    <row r="28" spans="2:8" s="1" customFormat="1" ht="16.899999999999999" customHeight="1">
      <c r="B28" s="33"/>
      <c r="C28" s="190" t="s">
        <v>99</v>
      </c>
      <c r="D28" s="190" t="s">
        <v>462</v>
      </c>
      <c r="E28" s="18" t="s">
        <v>19</v>
      </c>
      <c r="F28" s="191">
        <v>31.2</v>
      </c>
      <c r="H28" s="33"/>
    </row>
    <row r="29" spans="2:8" s="1" customFormat="1" ht="16.899999999999999" customHeight="1">
      <c r="B29" s="33"/>
      <c r="C29" s="192" t="s">
        <v>728</v>
      </c>
      <c r="H29" s="33"/>
    </row>
    <row r="30" spans="2:8" s="1" customFormat="1" ht="16.899999999999999" customHeight="1">
      <c r="B30" s="33"/>
      <c r="C30" s="190" t="s">
        <v>457</v>
      </c>
      <c r="D30" s="190" t="s">
        <v>458</v>
      </c>
      <c r="E30" s="18" t="s">
        <v>97</v>
      </c>
      <c r="F30" s="191">
        <v>31.2</v>
      </c>
      <c r="H30" s="33"/>
    </row>
    <row r="31" spans="2:8" s="1" customFormat="1" ht="16.899999999999999" customHeight="1">
      <c r="B31" s="33"/>
      <c r="C31" s="190" t="s">
        <v>323</v>
      </c>
      <c r="D31" s="190" t="s">
        <v>324</v>
      </c>
      <c r="E31" s="18" t="s">
        <v>103</v>
      </c>
      <c r="F31" s="191">
        <v>13.818</v>
      </c>
      <c r="H31" s="33"/>
    </row>
    <row r="32" spans="2:8" s="1" customFormat="1" ht="16.899999999999999" customHeight="1">
      <c r="B32" s="33"/>
      <c r="C32" s="190" t="s">
        <v>391</v>
      </c>
      <c r="D32" s="190" t="s">
        <v>392</v>
      </c>
      <c r="E32" s="18" t="s">
        <v>103</v>
      </c>
      <c r="F32" s="191">
        <v>3.5640000000000001</v>
      </c>
      <c r="H32" s="33"/>
    </row>
    <row r="33" spans="2:8" s="1" customFormat="1" ht="16.899999999999999" customHeight="1">
      <c r="B33" s="33"/>
      <c r="C33" s="190" t="s">
        <v>602</v>
      </c>
      <c r="D33" s="190" t="s">
        <v>603</v>
      </c>
      <c r="E33" s="18" t="s">
        <v>97</v>
      </c>
      <c r="F33" s="191">
        <v>31.2</v>
      </c>
      <c r="H33" s="33"/>
    </row>
    <row r="34" spans="2:8" s="1" customFormat="1" ht="16.899999999999999" customHeight="1">
      <c r="B34" s="33"/>
      <c r="C34" s="190" t="s">
        <v>608</v>
      </c>
      <c r="D34" s="190" t="s">
        <v>609</v>
      </c>
      <c r="E34" s="18" t="s">
        <v>97</v>
      </c>
      <c r="F34" s="191">
        <v>39.6</v>
      </c>
      <c r="H34" s="33"/>
    </row>
    <row r="35" spans="2:8" s="1" customFormat="1" ht="16.899999999999999" customHeight="1">
      <c r="B35" s="33"/>
      <c r="C35" s="190" t="s">
        <v>630</v>
      </c>
      <c r="D35" s="190" t="s">
        <v>631</v>
      </c>
      <c r="E35" s="18" t="s">
        <v>97</v>
      </c>
      <c r="F35" s="191">
        <v>49.6</v>
      </c>
      <c r="H35" s="33"/>
    </row>
    <row r="36" spans="2:8" s="1" customFormat="1" ht="16.899999999999999" customHeight="1">
      <c r="B36" s="33"/>
      <c r="C36" s="190" t="s">
        <v>638</v>
      </c>
      <c r="D36" s="190" t="s">
        <v>639</v>
      </c>
      <c r="E36" s="18" t="s">
        <v>97</v>
      </c>
      <c r="F36" s="191">
        <v>39.6</v>
      </c>
      <c r="H36" s="33"/>
    </row>
    <row r="37" spans="2:8" s="1" customFormat="1" ht="16.899999999999999" customHeight="1">
      <c r="B37" s="33"/>
      <c r="C37" s="190" t="s">
        <v>693</v>
      </c>
      <c r="D37" s="190" t="s">
        <v>694</v>
      </c>
      <c r="E37" s="18" t="s">
        <v>97</v>
      </c>
      <c r="F37" s="191">
        <v>48.6</v>
      </c>
      <c r="H37" s="33"/>
    </row>
    <row r="38" spans="2:8" s="1" customFormat="1" ht="16.899999999999999" customHeight="1">
      <c r="B38" s="33"/>
      <c r="C38" s="190" t="s">
        <v>464</v>
      </c>
      <c r="D38" s="190" t="s">
        <v>465</v>
      </c>
      <c r="E38" s="18" t="s">
        <v>97</v>
      </c>
      <c r="F38" s="191">
        <v>31.512</v>
      </c>
      <c r="H38" s="33"/>
    </row>
    <row r="39" spans="2:8" s="1" customFormat="1" ht="16.899999999999999" customHeight="1">
      <c r="B39" s="33"/>
      <c r="C39" s="186" t="s">
        <v>95</v>
      </c>
      <c r="D39" s="187" t="s">
        <v>96</v>
      </c>
      <c r="E39" s="188" t="s">
        <v>97</v>
      </c>
      <c r="F39" s="189">
        <v>8.4</v>
      </c>
      <c r="H39" s="33"/>
    </row>
    <row r="40" spans="2:8" s="1" customFormat="1" ht="16.899999999999999" customHeight="1">
      <c r="B40" s="33"/>
      <c r="C40" s="190" t="s">
        <v>19</v>
      </c>
      <c r="D40" s="190" t="s">
        <v>185</v>
      </c>
      <c r="E40" s="18" t="s">
        <v>19</v>
      </c>
      <c r="F40" s="191">
        <v>0</v>
      </c>
      <c r="H40" s="33"/>
    </row>
    <row r="41" spans="2:8" s="1" customFormat="1" ht="16.899999999999999" customHeight="1">
      <c r="B41" s="33"/>
      <c r="C41" s="190" t="s">
        <v>95</v>
      </c>
      <c r="D41" s="190" t="s">
        <v>449</v>
      </c>
      <c r="E41" s="18" t="s">
        <v>19</v>
      </c>
      <c r="F41" s="191">
        <v>8.4</v>
      </c>
      <c r="H41" s="33"/>
    </row>
    <row r="42" spans="2:8" s="1" customFormat="1" ht="16.899999999999999" customHeight="1">
      <c r="B42" s="33"/>
      <c r="C42" s="192" t="s">
        <v>728</v>
      </c>
      <c r="H42" s="33"/>
    </row>
    <row r="43" spans="2:8" s="1" customFormat="1" ht="16.899999999999999" customHeight="1">
      <c r="B43" s="33"/>
      <c r="C43" s="190" t="s">
        <v>444</v>
      </c>
      <c r="D43" s="190" t="s">
        <v>445</v>
      </c>
      <c r="E43" s="18" t="s">
        <v>97</v>
      </c>
      <c r="F43" s="191">
        <v>8.4</v>
      </c>
      <c r="H43" s="33"/>
    </row>
    <row r="44" spans="2:8" s="1" customFormat="1" ht="16.899999999999999" customHeight="1">
      <c r="B44" s="33"/>
      <c r="C44" s="190" t="s">
        <v>323</v>
      </c>
      <c r="D44" s="190" t="s">
        <v>324</v>
      </c>
      <c r="E44" s="18" t="s">
        <v>103</v>
      </c>
      <c r="F44" s="191">
        <v>13.818</v>
      </c>
      <c r="H44" s="33"/>
    </row>
    <row r="45" spans="2:8" s="1" customFormat="1" ht="16.899999999999999" customHeight="1">
      <c r="B45" s="33"/>
      <c r="C45" s="190" t="s">
        <v>391</v>
      </c>
      <c r="D45" s="190" t="s">
        <v>392</v>
      </c>
      <c r="E45" s="18" t="s">
        <v>103</v>
      </c>
      <c r="F45" s="191">
        <v>3.5640000000000001</v>
      </c>
      <c r="H45" s="33"/>
    </row>
    <row r="46" spans="2:8" s="1" customFormat="1" ht="16.899999999999999" customHeight="1">
      <c r="B46" s="33"/>
      <c r="C46" s="190" t="s">
        <v>596</v>
      </c>
      <c r="D46" s="190" t="s">
        <v>597</v>
      </c>
      <c r="E46" s="18" t="s">
        <v>97</v>
      </c>
      <c r="F46" s="191">
        <v>8.4</v>
      </c>
      <c r="H46" s="33"/>
    </row>
    <row r="47" spans="2:8" s="1" customFormat="1" ht="16.899999999999999" customHeight="1">
      <c r="B47" s="33"/>
      <c r="C47" s="190" t="s">
        <v>608</v>
      </c>
      <c r="D47" s="190" t="s">
        <v>609</v>
      </c>
      <c r="E47" s="18" t="s">
        <v>97</v>
      </c>
      <c r="F47" s="191">
        <v>39.6</v>
      </c>
      <c r="H47" s="33"/>
    </row>
    <row r="48" spans="2:8" s="1" customFormat="1" ht="16.899999999999999" customHeight="1">
      <c r="B48" s="33"/>
      <c r="C48" s="190" t="s">
        <v>630</v>
      </c>
      <c r="D48" s="190" t="s">
        <v>631</v>
      </c>
      <c r="E48" s="18" t="s">
        <v>97</v>
      </c>
      <c r="F48" s="191">
        <v>49.6</v>
      </c>
      <c r="H48" s="33"/>
    </row>
    <row r="49" spans="2:8" s="1" customFormat="1" ht="16.899999999999999" customHeight="1">
      <c r="B49" s="33"/>
      <c r="C49" s="190" t="s">
        <v>638</v>
      </c>
      <c r="D49" s="190" t="s">
        <v>639</v>
      </c>
      <c r="E49" s="18" t="s">
        <v>97</v>
      </c>
      <c r="F49" s="191">
        <v>39.6</v>
      </c>
      <c r="H49" s="33"/>
    </row>
    <row r="50" spans="2:8" s="1" customFormat="1" ht="16.899999999999999" customHeight="1">
      <c r="B50" s="33"/>
      <c r="C50" s="190" t="s">
        <v>693</v>
      </c>
      <c r="D50" s="190" t="s">
        <v>694</v>
      </c>
      <c r="E50" s="18" t="s">
        <v>97</v>
      </c>
      <c r="F50" s="191">
        <v>48.6</v>
      </c>
      <c r="H50" s="33"/>
    </row>
    <row r="51" spans="2:8" s="1" customFormat="1" ht="16.899999999999999" customHeight="1">
      <c r="B51" s="33"/>
      <c r="C51" s="190" t="s">
        <v>451</v>
      </c>
      <c r="D51" s="190" t="s">
        <v>452</v>
      </c>
      <c r="E51" s="18" t="s">
        <v>97</v>
      </c>
      <c r="F51" s="191">
        <v>8.484</v>
      </c>
      <c r="H51" s="33"/>
    </row>
    <row r="52" spans="2:8" s="1" customFormat="1" ht="16.899999999999999" customHeight="1">
      <c r="B52" s="33"/>
      <c r="C52" s="186" t="s">
        <v>101</v>
      </c>
      <c r="D52" s="187" t="s">
        <v>102</v>
      </c>
      <c r="E52" s="188" t="s">
        <v>103</v>
      </c>
      <c r="F52" s="189">
        <v>13.818</v>
      </c>
      <c r="H52" s="33"/>
    </row>
    <row r="53" spans="2:8" s="1" customFormat="1" ht="16.899999999999999" customHeight="1">
      <c r="B53" s="33"/>
      <c r="C53" s="190" t="s">
        <v>19</v>
      </c>
      <c r="D53" s="190" t="s">
        <v>185</v>
      </c>
      <c r="E53" s="18" t="s">
        <v>19</v>
      </c>
      <c r="F53" s="191">
        <v>0</v>
      </c>
      <c r="H53" s="33"/>
    </row>
    <row r="54" spans="2:8" s="1" customFormat="1" ht="16.899999999999999" customHeight="1">
      <c r="B54" s="33"/>
      <c r="C54" s="190" t="s">
        <v>19</v>
      </c>
      <c r="D54" s="190" t="s">
        <v>329</v>
      </c>
      <c r="E54" s="18" t="s">
        <v>19</v>
      </c>
      <c r="F54" s="191">
        <v>2.8730000000000002</v>
      </c>
      <c r="H54" s="33"/>
    </row>
    <row r="55" spans="2:8" s="1" customFormat="1" ht="16.899999999999999" customHeight="1">
      <c r="B55" s="33"/>
      <c r="C55" s="190" t="s">
        <v>19</v>
      </c>
      <c r="D55" s="190" t="s">
        <v>330</v>
      </c>
      <c r="E55" s="18" t="s">
        <v>19</v>
      </c>
      <c r="F55" s="191">
        <v>-4.2000000000000003E-2</v>
      </c>
      <c r="H55" s="33"/>
    </row>
    <row r="56" spans="2:8" s="1" customFormat="1" ht="16.899999999999999" customHeight="1">
      <c r="B56" s="33"/>
      <c r="C56" s="190" t="s">
        <v>19</v>
      </c>
      <c r="D56" s="190" t="s">
        <v>331</v>
      </c>
      <c r="E56" s="18" t="s">
        <v>19</v>
      </c>
      <c r="F56" s="191">
        <v>11.231999999999999</v>
      </c>
      <c r="H56" s="33"/>
    </row>
    <row r="57" spans="2:8" s="1" customFormat="1" ht="16.899999999999999" customHeight="1">
      <c r="B57" s="33"/>
      <c r="C57" s="190" t="s">
        <v>19</v>
      </c>
      <c r="D57" s="190" t="s">
        <v>332</v>
      </c>
      <c r="E57" s="18" t="s">
        <v>19</v>
      </c>
      <c r="F57" s="191">
        <v>-0.245</v>
      </c>
      <c r="H57" s="33"/>
    </row>
    <row r="58" spans="2:8" s="1" customFormat="1" ht="16.899999999999999" customHeight="1">
      <c r="B58" s="33"/>
      <c r="C58" s="190" t="s">
        <v>101</v>
      </c>
      <c r="D58" s="190" t="s">
        <v>189</v>
      </c>
      <c r="E58" s="18" t="s">
        <v>19</v>
      </c>
      <c r="F58" s="191">
        <v>13.818</v>
      </c>
      <c r="H58" s="33"/>
    </row>
    <row r="59" spans="2:8" s="1" customFormat="1" ht="16.899999999999999" customHeight="1">
      <c r="B59" s="33"/>
      <c r="C59" s="192" t="s">
        <v>728</v>
      </c>
      <c r="H59" s="33"/>
    </row>
    <row r="60" spans="2:8" s="1" customFormat="1" ht="16.899999999999999" customHeight="1">
      <c r="B60" s="33"/>
      <c r="C60" s="190" t="s">
        <v>323</v>
      </c>
      <c r="D60" s="190" t="s">
        <v>324</v>
      </c>
      <c r="E60" s="18" t="s">
        <v>103</v>
      </c>
      <c r="F60" s="191">
        <v>13.818</v>
      </c>
      <c r="H60" s="33"/>
    </row>
    <row r="61" spans="2:8" s="1" customFormat="1" ht="16.899999999999999" customHeight="1">
      <c r="B61" s="33"/>
      <c r="C61" s="190" t="s">
        <v>333</v>
      </c>
      <c r="D61" s="190" t="s">
        <v>334</v>
      </c>
      <c r="E61" s="18" t="s">
        <v>92</v>
      </c>
      <c r="F61" s="191">
        <v>26.254000000000001</v>
      </c>
      <c r="H61" s="33"/>
    </row>
    <row r="62" spans="2:8" s="1" customFormat="1" ht="16.899999999999999" customHeight="1">
      <c r="B62" s="33"/>
      <c r="C62" s="186" t="s">
        <v>126</v>
      </c>
      <c r="D62" s="187" t="s">
        <v>127</v>
      </c>
      <c r="E62" s="188" t="s">
        <v>103</v>
      </c>
      <c r="F62" s="189">
        <v>51.588999999999999</v>
      </c>
      <c r="H62" s="33"/>
    </row>
    <row r="63" spans="2:8" s="1" customFormat="1" ht="16.899999999999999" customHeight="1">
      <c r="B63" s="33"/>
      <c r="C63" s="190" t="s">
        <v>19</v>
      </c>
      <c r="D63" s="190" t="s">
        <v>127</v>
      </c>
      <c r="E63" s="18" t="s">
        <v>19</v>
      </c>
      <c r="F63" s="191">
        <v>0</v>
      </c>
      <c r="H63" s="33"/>
    </row>
    <row r="64" spans="2:8" s="1" customFormat="1" ht="16.899999999999999" customHeight="1">
      <c r="B64" s="33"/>
      <c r="C64" s="190" t="s">
        <v>19</v>
      </c>
      <c r="D64" s="190" t="s">
        <v>105</v>
      </c>
      <c r="E64" s="18" t="s">
        <v>19</v>
      </c>
      <c r="F64" s="191">
        <v>60.405000000000001</v>
      </c>
      <c r="H64" s="33"/>
    </row>
    <row r="65" spans="2:8" s="1" customFormat="1" ht="16.899999999999999" customHeight="1">
      <c r="B65" s="33"/>
      <c r="C65" s="190" t="s">
        <v>19</v>
      </c>
      <c r="D65" s="190" t="s">
        <v>261</v>
      </c>
      <c r="E65" s="18" t="s">
        <v>19</v>
      </c>
      <c r="F65" s="191">
        <v>-8.8160000000000007</v>
      </c>
      <c r="H65" s="33"/>
    </row>
    <row r="66" spans="2:8" s="1" customFormat="1" ht="16.899999999999999" customHeight="1">
      <c r="B66" s="33"/>
      <c r="C66" s="190" t="s">
        <v>126</v>
      </c>
      <c r="D66" s="190" t="s">
        <v>189</v>
      </c>
      <c r="E66" s="18" t="s">
        <v>19</v>
      </c>
      <c r="F66" s="191">
        <v>51.588999999999999</v>
      </c>
      <c r="H66" s="33"/>
    </row>
    <row r="67" spans="2:8" s="1" customFormat="1" ht="16.899999999999999" customHeight="1">
      <c r="B67" s="33"/>
      <c r="C67" s="192" t="s">
        <v>728</v>
      </c>
      <c r="H67" s="33"/>
    </row>
    <row r="68" spans="2:8" s="1" customFormat="1" ht="16.899999999999999" customHeight="1">
      <c r="B68" s="33"/>
      <c r="C68" s="190" t="s">
        <v>256</v>
      </c>
      <c r="D68" s="190" t="s">
        <v>257</v>
      </c>
      <c r="E68" s="18" t="s">
        <v>103</v>
      </c>
      <c r="F68" s="191">
        <v>51.588999999999999</v>
      </c>
      <c r="H68" s="33"/>
    </row>
    <row r="69" spans="2:8" s="1" customFormat="1" ht="16.899999999999999" customHeight="1">
      <c r="B69" s="33"/>
      <c r="C69" s="190" t="s">
        <v>262</v>
      </c>
      <c r="D69" s="190" t="s">
        <v>263</v>
      </c>
      <c r="E69" s="18" t="s">
        <v>103</v>
      </c>
      <c r="F69" s="191">
        <v>515.89</v>
      </c>
      <c r="H69" s="33"/>
    </row>
    <row r="70" spans="2:8" s="1" customFormat="1" ht="16.899999999999999" customHeight="1">
      <c r="B70" s="33"/>
      <c r="C70" s="190" t="s">
        <v>281</v>
      </c>
      <c r="D70" s="190" t="s">
        <v>282</v>
      </c>
      <c r="E70" s="18" t="s">
        <v>92</v>
      </c>
      <c r="F70" s="191">
        <v>98.019000000000005</v>
      </c>
      <c r="H70" s="33"/>
    </row>
    <row r="71" spans="2:8" s="1" customFormat="1" ht="16.899999999999999" customHeight="1">
      <c r="B71" s="33"/>
      <c r="C71" s="186" t="s">
        <v>129</v>
      </c>
      <c r="D71" s="187" t="s">
        <v>130</v>
      </c>
      <c r="E71" s="188" t="s">
        <v>111</v>
      </c>
      <c r="F71" s="189">
        <v>134.23500000000001</v>
      </c>
      <c r="H71" s="33"/>
    </row>
    <row r="72" spans="2:8" s="1" customFormat="1" ht="16.899999999999999" customHeight="1">
      <c r="B72" s="33"/>
      <c r="C72" s="190" t="s">
        <v>19</v>
      </c>
      <c r="D72" s="190" t="s">
        <v>185</v>
      </c>
      <c r="E72" s="18" t="s">
        <v>19</v>
      </c>
      <c r="F72" s="191">
        <v>0</v>
      </c>
      <c r="H72" s="33"/>
    </row>
    <row r="73" spans="2:8" s="1" customFormat="1" ht="16.899999999999999" customHeight="1">
      <c r="B73" s="33"/>
      <c r="C73" s="190" t="s">
        <v>19</v>
      </c>
      <c r="D73" s="190" t="s">
        <v>186</v>
      </c>
      <c r="E73" s="18" t="s">
        <v>19</v>
      </c>
      <c r="F73" s="191">
        <v>0</v>
      </c>
      <c r="H73" s="33"/>
    </row>
    <row r="74" spans="2:8" s="1" customFormat="1" ht="16.899999999999999" customHeight="1">
      <c r="B74" s="33"/>
      <c r="C74" s="190" t="s">
        <v>19</v>
      </c>
      <c r="D74" s="190" t="s">
        <v>235</v>
      </c>
      <c r="E74" s="18" t="s">
        <v>19</v>
      </c>
      <c r="F74" s="191">
        <v>10.803000000000001</v>
      </c>
      <c r="H74" s="33"/>
    </row>
    <row r="75" spans="2:8" s="1" customFormat="1" ht="16.899999999999999" customHeight="1">
      <c r="B75" s="33"/>
      <c r="C75" s="190" t="s">
        <v>19</v>
      </c>
      <c r="D75" s="190" t="s">
        <v>236</v>
      </c>
      <c r="E75" s="18" t="s">
        <v>19</v>
      </c>
      <c r="F75" s="191">
        <v>58.186999999999998</v>
      </c>
      <c r="H75" s="33"/>
    </row>
    <row r="76" spans="2:8" s="1" customFormat="1" ht="16.899999999999999" customHeight="1">
      <c r="B76" s="33"/>
      <c r="C76" s="190" t="s">
        <v>19</v>
      </c>
      <c r="D76" s="190" t="s">
        <v>237</v>
      </c>
      <c r="E76" s="18" t="s">
        <v>19</v>
      </c>
      <c r="F76" s="191">
        <v>14.076000000000001</v>
      </c>
      <c r="H76" s="33"/>
    </row>
    <row r="77" spans="2:8" s="1" customFormat="1" ht="16.899999999999999" customHeight="1">
      <c r="B77" s="33"/>
      <c r="C77" s="190" t="s">
        <v>19</v>
      </c>
      <c r="D77" s="190" t="s">
        <v>238</v>
      </c>
      <c r="E77" s="18" t="s">
        <v>19</v>
      </c>
      <c r="F77" s="191">
        <v>13.836</v>
      </c>
      <c r="H77" s="33"/>
    </row>
    <row r="78" spans="2:8" s="1" customFormat="1" ht="16.899999999999999" customHeight="1">
      <c r="B78" s="33"/>
      <c r="C78" s="190" t="s">
        <v>19</v>
      </c>
      <c r="D78" s="190" t="s">
        <v>208</v>
      </c>
      <c r="E78" s="18" t="s">
        <v>19</v>
      </c>
      <c r="F78" s="191">
        <v>0</v>
      </c>
      <c r="H78" s="33"/>
    </row>
    <row r="79" spans="2:8" s="1" customFormat="1" ht="16.899999999999999" customHeight="1">
      <c r="B79" s="33"/>
      <c r="C79" s="190" t="s">
        <v>19</v>
      </c>
      <c r="D79" s="190" t="s">
        <v>239</v>
      </c>
      <c r="E79" s="18" t="s">
        <v>19</v>
      </c>
      <c r="F79" s="191">
        <v>4.3289999999999997</v>
      </c>
      <c r="H79" s="33"/>
    </row>
    <row r="80" spans="2:8" s="1" customFormat="1" ht="16.899999999999999" customHeight="1">
      <c r="B80" s="33"/>
      <c r="C80" s="190" t="s">
        <v>19</v>
      </c>
      <c r="D80" s="190" t="s">
        <v>240</v>
      </c>
      <c r="E80" s="18" t="s">
        <v>19</v>
      </c>
      <c r="F80" s="191">
        <v>27.044</v>
      </c>
      <c r="H80" s="33"/>
    </row>
    <row r="81" spans="2:8" s="1" customFormat="1" ht="16.899999999999999" customHeight="1">
      <c r="B81" s="33"/>
      <c r="C81" s="190" t="s">
        <v>19</v>
      </c>
      <c r="D81" s="190" t="s">
        <v>241</v>
      </c>
      <c r="E81" s="18" t="s">
        <v>19</v>
      </c>
      <c r="F81" s="191">
        <v>5.96</v>
      </c>
      <c r="H81" s="33"/>
    </row>
    <row r="82" spans="2:8" s="1" customFormat="1" ht="16.899999999999999" customHeight="1">
      <c r="B82" s="33"/>
      <c r="C82" s="190" t="s">
        <v>129</v>
      </c>
      <c r="D82" s="190" t="s">
        <v>189</v>
      </c>
      <c r="E82" s="18" t="s">
        <v>19</v>
      </c>
      <c r="F82" s="191">
        <v>134.23500000000001</v>
      </c>
      <c r="H82" s="33"/>
    </row>
    <row r="83" spans="2:8" s="1" customFormat="1" ht="16.899999999999999" customHeight="1">
      <c r="B83" s="33"/>
      <c r="C83" s="192" t="s">
        <v>728</v>
      </c>
      <c r="H83" s="33"/>
    </row>
    <row r="84" spans="2:8" s="1" customFormat="1" ht="16.899999999999999" customHeight="1">
      <c r="B84" s="33"/>
      <c r="C84" s="190" t="s">
        <v>230</v>
      </c>
      <c r="D84" s="190" t="s">
        <v>231</v>
      </c>
      <c r="E84" s="18" t="s">
        <v>111</v>
      </c>
      <c r="F84" s="191">
        <v>134.23500000000001</v>
      </c>
      <c r="H84" s="33"/>
    </row>
    <row r="85" spans="2:8" s="1" customFormat="1" ht="16.899999999999999" customHeight="1">
      <c r="B85" s="33"/>
      <c r="C85" s="190" t="s">
        <v>243</v>
      </c>
      <c r="D85" s="190" t="s">
        <v>244</v>
      </c>
      <c r="E85" s="18" t="s">
        <v>111</v>
      </c>
      <c r="F85" s="191">
        <v>134.23500000000001</v>
      </c>
      <c r="H85" s="33"/>
    </row>
    <row r="86" spans="2:8" s="1" customFormat="1" ht="16.899999999999999" customHeight="1">
      <c r="B86" s="33"/>
      <c r="C86" s="186" t="s">
        <v>109</v>
      </c>
      <c r="D86" s="187" t="s">
        <v>110</v>
      </c>
      <c r="E86" s="188" t="s">
        <v>111</v>
      </c>
      <c r="F86" s="189">
        <v>8.32</v>
      </c>
      <c r="H86" s="33"/>
    </row>
    <row r="87" spans="2:8" s="1" customFormat="1" ht="16.899999999999999" customHeight="1">
      <c r="B87" s="33"/>
      <c r="C87" s="190" t="s">
        <v>19</v>
      </c>
      <c r="D87" s="190" t="s">
        <v>185</v>
      </c>
      <c r="E87" s="18" t="s">
        <v>19</v>
      </c>
      <c r="F87" s="191">
        <v>0</v>
      </c>
      <c r="H87" s="33"/>
    </row>
    <row r="88" spans="2:8" s="1" customFormat="1" ht="16.899999999999999" customHeight="1">
      <c r="B88" s="33"/>
      <c r="C88" s="190" t="s">
        <v>19</v>
      </c>
      <c r="D88" s="190" t="s">
        <v>186</v>
      </c>
      <c r="E88" s="18" t="s">
        <v>19</v>
      </c>
      <c r="F88" s="191">
        <v>0</v>
      </c>
      <c r="H88" s="33"/>
    </row>
    <row r="89" spans="2:8" s="1" customFormat="1" ht="16.899999999999999" customHeight="1">
      <c r="B89" s="33"/>
      <c r="C89" s="190" t="s">
        <v>19</v>
      </c>
      <c r="D89" s="190" t="s">
        <v>187</v>
      </c>
      <c r="E89" s="18" t="s">
        <v>19</v>
      </c>
      <c r="F89" s="191">
        <v>4.1399999999999997</v>
      </c>
      <c r="H89" s="33"/>
    </row>
    <row r="90" spans="2:8" s="1" customFormat="1" ht="16.899999999999999" customHeight="1">
      <c r="B90" s="33"/>
      <c r="C90" s="190" t="s">
        <v>19</v>
      </c>
      <c r="D90" s="190" t="s">
        <v>188</v>
      </c>
      <c r="E90" s="18" t="s">
        <v>19</v>
      </c>
      <c r="F90" s="191">
        <v>4.18</v>
      </c>
      <c r="H90" s="33"/>
    </row>
    <row r="91" spans="2:8" s="1" customFormat="1" ht="16.899999999999999" customHeight="1">
      <c r="B91" s="33"/>
      <c r="C91" s="190" t="s">
        <v>109</v>
      </c>
      <c r="D91" s="190" t="s">
        <v>189</v>
      </c>
      <c r="E91" s="18" t="s">
        <v>19</v>
      </c>
      <c r="F91" s="191">
        <v>8.32</v>
      </c>
      <c r="H91" s="33"/>
    </row>
    <row r="92" spans="2:8" s="1" customFormat="1" ht="16.899999999999999" customHeight="1">
      <c r="B92" s="33"/>
      <c r="C92" s="192" t="s">
        <v>728</v>
      </c>
      <c r="H92" s="33"/>
    </row>
    <row r="93" spans="2:8" s="1" customFormat="1" ht="16.899999999999999" customHeight="1">
      <c r="B93" s="33"/>
      <c r="C93" s="190" t="s">
        <v>180</v>
      </c>
      <c r="D93" s="190" t="s">
        <v>181</v>
      </c>
      <c r="E93" s="18" t="s">
        <v>111</v>
      </c>
      <c r="F93" s="191">
        <v>8.32</v>
      </c>
      <c r="H93" s="33"/>
    </row>
    <row r="94" spans="2:8" s="1" customFormat="1" ht="16.899999999999999" customHeight="1">
      <c r="B94" s="33"/>
      <c r="C94" s="190" t="s">
        <v>338</v>
      </c>
      <c r="D94" s="190" t="s">
        <v>339</v>
      </c>
      <c r="E94" s="18" t="s">
        <v>111</v>
      </c>
      <c r="F94" s="191">
        <v>8.32</v>
      </c>
      <c r="H94" s="33"/>
    </row>
    <row r="95" spans="2:8" s="1" customFormat="1" ht="16.899999999999999" customHeight="1">
      <c r="B95" s="33"/>
      <c r="C95" s="190" t="s">
        <v>345</v>
      </c>
      <c r="D95" s="190" t="s">
        <v>346</v>
      </c>
      <c r="E95" s="18" t="s">
        <v>111</v>
      </c>
      <c r="F95" s="191">
        <v>8.32</v>
      </c>
      <c r="H95" s="33"/>
    </row>
    <row r="96" spans="2:8" s="1" customFormat="1" ht="16.899999999999999" customHeight="1">
      <c r="B96" s="33"/>
      <c r="C96" s="190" t="s">
        <v>358</v>
      </c>
      <c r="D96" s="190" t="s">
        <v>359</v>
      </c>
      <c r="E96" s="18" t="s">
        <v>111</v>
      </c>
      <c r="F96" s="191">
        <v>8.32</v>
      </c>
      <c r="H96" s="33"/>
    </row>
    <row r="97" spans="2:8" s="1" customFormat="1" ht="16.899999999999999" customHeight="1">
      <c r="B97" s="33"/>
      <c r="C97" s="190" t="s">
        <v>365</v>
      </c>
      <c r="D97" s="190" t="s">
        <v>366</v>
      </c>
      <c r="E97" s="18" t="s">
        <v>111</v>
      </c>
      <c r="F97" s="191">
        <v>8.32</v>
      </c>
      <c r="H97" s="33"/>
    </row>
    <row r="98" spans="2:8" s="1" customFormat="1" ht="16.899999999999999" customHeight="1">
      <c r="B98" s="33"/>
      <c r="C98" s="190" t="s">
        <v>371</v>
      </c>
      <c r="D98" s="190" t="s">
        <v>372</v>
      </c>
      <c r="E98" s="18" t="s">
        <v>103</v>
      </c>
      <c r="F98" s="191">
        <v>0.25</v>
      </c>
      <c r="H98" s="33"/>
    </row>
    <row r="99" spans="2:8" s="1" customFormat="1" ht="16.899999999999999" customHeight="1">
      <c r="B99" s="33"/>
      <c r="C99" s="190" t="s">
        <v>352</v>
      </c>
      <c r="D99" s="190" t="s">
        <v>353</v>
      </c>
      <c r="E99" s="18" t="s">
        <v>354</v>
      </c>
      <c r="F99" s="191">
        <v>0.25</v>
      </c>
      <c r="H99" s="33"/>
    </row>
    <row r="100" spans="2:8" s="1" customFormat="1" ht="16.899999999999999" customHeight="1">
      <c r="B100" s="33"/>
      <c r="C100" s="186" t="s">
        <v>114</v>
      </c>
      <c r="D100" s="187" t="s">
        <v>115</v>
      </c>
      <c r="E100" s="188" t="s">
        <v>103</v>
      </c>
      <c r="F100" s="189">
        <v>0.25</v>
      </c>
      <c r="H100" s="33"/>
    </row>
    <row r="101" spans="2:8" s="1" customFormat="1" ht="16.899999999999999" customHeight="1">
      <c r="B101" s="33"/>
      <c r="C101" s="190" t="s">
        <v>19</v>
      </c>
      <c r="D101" s="190" t="s">
        <v>376</v>
      </c>
      <c r="E101" s="18" t="s">
        <v>19</v>
      </c>
      <c r="F101" s="191">
        <v>0.25</v>
      </c>
      <c r="H101" s="33"/>
    </row>
    <row r="102" spans="2:8" s="1" customFormat="1" ht="16.899999999999999" customHeight="1">
      <c r="B102" s="33"/>
      <c r="C102" s="190" t="s">
        <v>114</v>
      </c>
      <c r="D102" s="190" t="s">
        <v>189</v>
      </c>
      <c r="E102" s="18" t="s">
        <v>19</v>
      </c>
      <c r="F102" s="191">
        <v>0.25</v>
      </c>
      <c r="H102" s="33"/>
    </row>
    <row r="103" spans="2:8" s="1" customFormat="1" ht="16.899999999999999" customHeight="1">
      <c r="B103" s="33"/>
      <c r="C103" s="192" t="s">
        <v>728</v>
      </c>
      <c r="H103" s="33"/>
    </row>
    <row r="104" spans="2:8" s="1" customFormat="1" ht="16.899999999999999" customHeight="1">
      <c r="B104" s="33"/>
      <c r="C104" s="190" t="s">
        <v>371</v>
      </c>
      <c r="D104" s="190" t="s">
        <v>372</v>
      </c>
      <c r="E104" s="18" t="s">
        <v>103</v>
      </c>
      <c r="F104" s="191">
        <v>0.25</v>
      </c>
      <c r="H104" s="33"/>
    </row>
    <row r="105" spans="2:8" s="1" customFormat="1" ht="16.899999999999999" customHeight="1">
      <c r="B105" s="33"/>
      <c r="C105" s="190" t="s">
        <v>378</v>
      </c>
      <c r="D105" s="190" t="s">
        <v>379</v>
      </c>
      <c r="E105" s="18" t="s">
        <v>103</v>
      </c>
      <c r="F105" s="191">
        <v>0.25</v>
      </c>
      <c r="H105" s="33"/>
    </row>
    <row r="106" spans="2:8" s="1" customFormat="1" ht="16.899999999999999" customHeight="1">
      <c r="B106" s="33"/>
      <c r="C106" s="190" t="s">
        <v>384</v>
      </c>
      <c r="D106" s="190" t="s">
        <v>385</v>
      </c>
      <c r="E106" s="18" t="s">
        <v>103</v>
      </c>
      <c r="F106" s="191">
        <v>0.25</v>
      </c>
      <c r="H106" s="33"/>
    </row>
    <row r="107" spans="2:8" s="1" customFormat="1" ht="16.899999999999999" customHeight="1">
      <c r="B107" s="33"/>
      <c r="C107" s="186" t="s">
        <v>123</v>
      </c>
      <c r="D107" s="187" t="s">
        <v>124</v>
      </c>
      <c r="E107" s="188" t="s">
        <v>103</v>
      </c>
      <c r="F107" s="189">
        <v>3.9420000000000002</v>
      </c>
      <c r="H107" s="33"/>
    </row>
    <row r="108" spans="2:8" s="1" customFormat="1" ht="16.899999999999999" customHeight="1">
      <c r="B108" s="33"/>
      <c r="C108" s="190" t="s">
        <v>19</v>
      </c>
      <c r="D108" s="190" t="s">
        <v>185</v>
      </c>
      <c r="E108" s="18" t="s">
        <v>19</v>
      </c>
      <c r="F108" s="191">
        <v>0</v>
      </c>
      <c r="H108" s="33"/>
    </row>
    <row r="109" spans="2:8" s="1" customFormat="1" ht="16.899999999999999" customHeight="1">
      <c r="B109" s="33"/>
      <c r="C109" s="190" t="s">
        <v>19</v>
      </c>
      <c r="D109" s="190" t="s">
        <v>195</v>
      </c>
      <c r="E109" s="18" t="s">
        <v>19</v>
      </c>
      <c r="F109" s="191">
        <v>3.9420000000000002</v>
      </c>
      <c r="H109" s="33"/>
    </row>
    <row r="110" spans="2:8" s="1" customFormat="1" ht="16.899999999999999" customHeight="1">
      <c r="B110" s="33"/>
      <c r="C110" s="190" t="s">
        <v>123</v>
      </c>
      <c r="D110" s="190" t="s">
        <v>189</v>
      </c>
      <c r="E110" s="18" t="s">
        <v>19</v>
      </c>
      <c r="F110" s="191">
        <v>3.9420000000000002</v>
      </c>
      <c r="H110" s="33"/>
    </row>
    <row r="111" spans="2:8" s="1" customFormat="1" ht="16.899999999999999" customHeight="1">
      <c r="B111" s="33"/>
      <c r="C111" s="192" t="s">
        <v>728</v>
      </c>
      <c r="H111" s="33"/>
    </row>
    <row r="112" spans="2:8" s="1" customFormat="1" ht="16.899999999999999" customHeight="1">
      <c r="B112" s="33"/>
      <c r="C112" s="190" t="s">
        <v>190</v>
      </c>
      <c r="D112" s="190" t="s">
        <v>191</v>
      </c>
      <c r="E112" s="18" t="s">
        <v>103</v>
      </c>
      <c r="F112" s="191">
        <v>1.9710000000000001</v>
      </c>
      <c r="H112" s="33"/>
    </row>
    <row r="113" spans="2:8" s="1" customFormat="1" ht="16.899999999999999" customHeight="1">
      <c r="B113" s="33"/>
      <c r="C113" s="190" t="s">
        <v>198</v>
      </c>
      <c r="D113" s="190" t="s">
        <v>199</v>
      </c>
      <c r="E113" s="18" t="s">
        <v>103</v>
      </c>
      <c r="F113" s="191">
        <v>28.231999999999999</v>
      </c>
      <c r="H113" s="33"/>
    </row>
    <row r="114" spans="2:8" s="1" customFormat="1" ht="16.899999999999999" customHeight="1">
      <c r="B114" s="33"/>
      <c r="C114" s="190" t="s">
        <v>215</v>
      </c>
      <c r="D114" s="190" t="s">
        <v>216</v>
      </c>
      <c r="E114" s="18" t="s">
        <v>103</v>
      </c>
      <c r="F114" s="191">
        <v>1.9710000000000001</v>
      </c>
      <c r="H114" s="33"/>
    </row>
    <row r="115" spans="2:8" s="1" customFormat="1" ht="16.899999999999999" customHeight="1">
      <c r="B115" s="33"/>
      <c r="C115" s="190" t="s">
        <v>222</v>
      </c>
      <c r="D115" s="190" t="s">
        <v>223</v>
      </c>
      <c r="E115" s="18" t="s">
        <v>103</v>
      </c>
      <c r="F115" s="191">
        <v>28.231999999999999</v>
      </c>
      <c r="H115" s="33"/>
    </row>
    <row r="116" spans="2:8" s="1" customFormat="1" ht="16.899999999999999" customHeight="1">
      <c r="B116" s="33"/>
      <c r="C116" s="186" t="s">
        <v>105</v>
      </c>
      <c r="D116" s="187" t="s">
        <v>106</v>
      </c>
      <c r="E116" s="188" t="s">
        <v>103</v>
      </c>
      <c r="F116" s="189">
        <v>60.405000000000001</v>
      </c>
      <c r="H116" s="33"/>
    </row>
    <row r="117" spans="2:8" s="1" customFormat="1" ht="16.899999999999999" customHeight="1">
      <c r="B117" s="33"/>
      <c r="C117" s="190" t="s">
        <v>19</v>
      </c>
      <c r="D117" s="190" t="s">
        <v>185</v>
      </c>
      <c r="E117" s="18" t="s">
        <v>19</v>
      </c>
      <c r="F117" s="191">
        <v>0</v>
      </c>
      <c r="H117" s="33"/>
    </row>
    <row r="118" spans="2:8" s="1" customFormat="1" ht="16.899999999999999" customHeight="1">
      <c r="B118" s="33"/>
      <c r="C118" s="190" t="s">
        <v>19</v>
      </c>
      <c r="D118" s="190" t="s">
        <v>186</v>
      </c>
      <c r="E118" s="18" t="s">
        <v>19</v>
      </c>
      <c r="F118" s="191">
        <v>0</v>
      </c>
      <c r="H118" s="33"/>
    </row>
    <row r="119" spans="2:8" s="1" customFormat="1" ht="16.899999999999999" customHeight="1">
      <c r="B119" s="33"/>
      <c r="C119" s="190" t="s">
        <v>19</v>
      </c>
      <c r="D119" s="190" t="s">
        <v>203</v>
      </c>
      <c r="E119" s="18" t="s">
        <v>19</v>
      </c>
      <c r="F119" s="191">
        <v>4.8609999999999998</v>
      </c>
      <c r="H119" s="33"/>
    </row>
    <row r="120" spans="2:8" s="1" customFormat="1" ht="16.899999999999999" customHeight="1">
      <c r="B120" s="33"/>
      <c r="C120" s="190" t="s">
        <v>19</v>
      </c>
      <c r="D120" s="190" t="s">
        <v>204</v>
      </c>
      <c r="E120" s="18" t="s">
        <v>19</v>
      </c>
      <c r="F120" s="191">
        <v>26.184000000000001</v>
      </c>
      <c r="H120" s="33"/>
    </row>
    <row r="121" spans="2:8" s="1" customFormat="1" ht="16.899999999999999" customHeight="1">
      <c r="B121" s="33"/>
      <c r="C121" s="190" t="s">
        <v>19</v>
      </c>
      <c r="D121" s="190" t="s">
        <v>205</v>
      </c>
      <c r="E121" s="18" t="s">
        <v>19</v>
      </c>
      <c r="F121" s="191">
        <v>6.3339999999999996</v>
      </c>
      <c r="H121" s="33"/>
    </row>
    <row r="122" spans="2:8" s="1" customFormat="1" ht="16.899999999999999" customHeight="1">
      <c r="B122" s="33"/>
      <c r="C122" s="190" t="s">
        <v>19</v>
      </c>
      <c r="D122" s="190" t="s">
        <v>206</v>
      </c>
      <c r="E122" s="18" t="s">
        <v>19</v>
      </c>
      <c r="F122" s="191">
        <v>6.226</v>
      </c>
      <c r="H122" s="33"/>
    </row>
    <row r="123" spans="2:8" s="1" customFormat="1" ht="16.899999999999999" customHeight="1">
      <c r="B123" s="33"/>
      <c r="C123" s="190" t="s">
        <v>19</v>
      </c>
      <c r="D123" s="190" t="s">
        <v>208</v>
      </c>
      <c r="E123" s="18" t="s">
        <v>19</v>
      </c>
      <c r="F123" s="191">
        <v>0</v>
      </c>
      <c r="H123" s="33"/>
    </row>
    <row r="124" spans="2:8" s="1" customFormat="1" ht="16.899999999999999" customHeight="1">
      <c r="B124" s="33"/>
      <c r="C124" s="190" t="s">
        <v>19</v>
      </c>
      <c r="D124" s="190" t="s">
        <v>209</v>
      </c>
      <c r="E124" s="18" t="s">
        <v>19</v>
      </c>
      <c r="F124" s="191">
        <v>1.948</v>
      </c>
      <c r="H124" s="33"/>
    </row>
    <row r="125" spans="2:8" s="1" customFormat="1" ht="16.899999999999999" customHeight="1">
      <c r="B125" s="33"/>
      <c r="C125" s="190" t="s">
        <v>19</v>
      </c>
      <c r="D125" s="190" t="s">
        <v>210</v>
      </c>
      <c r="E125" s="18" t="s">
        <v>19</v>
      </c>
      <c r="F125" s="191">
        <v>12.17</v>
      </c>
      <c r="H125" s="33"/>
    </row>
    <row r="126" spans="2:8" s="1" customFormat="1" ht="16.899999999999999" customHeight="1">
      <c r="B126" s="33"/>
      <c r="C126" s="190" t="s">
        <v>19</v>
      </c>
      <c r="D126" s="190" t="s">
        <v>211</v>
      </c>
      <c r="E126" s="18" t="s">
        <v>19</v>
      </c>
      <c r="F126" s="191">
        <v>2.6819999999999999</v>
      </c>
      <c r="H126" s="33"/>
    </row>
    <row r="127" spans="2:8" s="1" customFormat="1" ht="16.899999999999999" customHeight="1">
      <c r="B127" s="33"/>
      <c r="C127" s="190" t="s">
        <v>105</v>
      </c>
      <c r="D127" s="190" t="s">
        <v>189</v>
      </c>
      <c r="E127" s="18" t="s">
        <v>19</v>
      </c>
      <c r="F127" s="191">
        <v>60.405000000000001</v>
      </c>
      <c r="H127" s="33"/>
    </row>
    <row r="128" spans="2:8" s="1" customFormat="1" ht="16.899999999999999" customHeight="1">
      <c r="B128" s="33"/>
      <c r="C128" s="192" t="s">
        <v>728</v>
      </c>
      <c r="H128" s="33"/>
    </row>
    <row r="129" spans="2:8" s="1" customFormat="1" ht="16.899999999999999" customHeight="1">
      <c r="B129" s="33"/>
      <c r="C129" s="190" t="s">
        <v>198</v>
      </c>
      <c r="D129" s="190" t="s">
        <v>199</v>
      </c>
      <c r="E129" s="18" t="s">
        <v>103</v>
      </c>
      <c r="F129" s="191">
        <v>28.231999999999999</v>
      </c>
      <c r="H129" s="33"/>
    </row>
    <row r="130" spans="2:8" s="1" customFormat="1" ht="16.899999999999999" customHeight="1">
      <c r="B130" s="33"/>
      <c r="C130" s="190" t="s">
        <v>222</v>
      </c>
      <c r="D130" s="190" t="s">
        <v>223</v>
      </c>
      <c r="E130" s="18" t="s">
        <v>103</v>
      </c>
      <c r="F130" s="191">
        <v>28.231999999999999</v>
      </c>
      <c r="H130" s="33"/>
    </row>
    <row r="131" spans="2:8" s="1" customFormat="1" ht="16.899999999999999" customHeight="1">
      <c r="B131" s="33"/>
      <c r="C131" s="190" t="s">
        <v>256</v>
      </c>
      <c r="D131" s="190" t="s">
        <v>257</v>
      </c>
      <c r="E131" s="18" t="s">
        <v>103</v>
      </c>
      <c r="F131" s="191">
        <v>51.588999999999999</v>
      </c>
      <c r="H131" s="33"/>
    </row>
    <row r="132" spans="2:8" s="1" customFormat="1" ht="16.899999999999999" customHeight="1">
      <c r="B132" s="33"/>
      <c r="C132" s="186" t="s">
        <v>120</v>
      </c>
      <c r="D132" s="187" t="s">
        <v>121</v>
      </c>
      <c r="E132" s="188" t="s">
        <v>103</v>
      </c>
      <c r="F132" s="189">
        <v>22.692</v>
      </c>
      <c r="H132" s="33"/>
    </row>
    <row r="133" spans="2:8" s="1" customFormat="1" ht="16.899999999999999" customHeight="1">
      <c r="B133" s="33"/>
      <c r="C133" s="190" t="s">
        <v>19</v>
      </c>
      <c r="D133" s="190" t="s">
        <v>185</v>
      </c>
      <c r="E133" s="18" t="s">
        <v>19</v>
      </c>
      <c r="F133" s="191">
        <v>0</v>
      </c>
      <c r="H133" s="33"/>
    </row>
    <row r="134" spans="2:8" s="1" customFormat="1" ht="16.899999999999999" customHeight="1">
      <c r="B134" s="33"/>
      <c r="C134" s="190" t="s">
        <v>19</v>
      </c>
      <c r="D134" s="190" t="s">
        <v>186</v>
      </c>
      <c r="E134" s="18" t="s">
        <v>19</v>
      </c>
      <c r="F134" s="191">
        <v>0</v>
      </c>
      <c r="H134" s="33"/>
    </row>
    <row r="135" spans="2:8" s="1" customFormat="1" ht="16.899999999999999" customHeight="1">
      <c r="B135" s="33"/>
      <c r="C135" s="190" t="s">
        <v>19</v>
      </c>
      <c r="D135" s="190" t="s">
        <v>310</v>
      </c>
      <c r="E135" s="18" t="s">
        <v>19</v>
      </c>
      <c r="F135" s="191">
        <v>1.403</v>
      </c>
      <c r="H135" s="33"/>
    </row>
    <row r="136" spans="2:8" s="1" customFormat="1" ht="16.899999999999999" customHeight="1">
      <c r="B136" s="33"/>
      <c r="C136" s="190" t="s">
        <v>19</v>
      </c>
      <c r="D136" s="190" t="s">
        <v>311</v>
      </c>
      <c r="E136" s="18" t="s">
        <v>19</v>
      </c>
      <c r="F136" s="191">
        <v>11.125999999999999</v>
      </c>
      <c r="H136" s="33"/>
    </row>
    <row r="137" spans="2:8" s="1" customFormat="1" ht="16.899999999999999" customHeight="1">
      <c r="B137" s="33"/>
      <c r="C137" s="190" t="s">
        <v>19</v>
      </c>
      <c r="D137" s="190" t="s">
        <v>208</v>
      </c>
      <c r="E137" s="18" t="s">
        <v>19</v>
      </c>
      <c r="F137" s="191">
        <v>0</v>
      </c>
      <c r="H137" s="33"/>
    </row>
    <row r="138" spans="2:8" s="1" customFormat="1" ht="16.899999999999999" customHeight="1">
      <c r="B138" s="33"/>
      <c r="C138" s="190" t="s">
        <v>19</v>
      </c>
      <c r="D138" s="190" t="s">
        <v>312</v>
      </c>
      <c r="E138" s="18" t="s">
        <v>19</v>
      </c>
      <c r="F138" s="191">
        <v>0.83099999999999996</v>
      </c>
      <c r="H138" s="33"/>
    </row>
    <row r="139" spans="2:8" s="1" customFormat="1" ht="16.899999999999999" customHeight="1">
      <c r="B139" s="33"/>
      <c r="C139" s="190" t="s">
        <v>19</v>
      </c>
      <c r="D139" s="190" t="s">
        <v>313</v>
      </c>
      <c r="E139" s="18" t="s">
        <v>19</v>
      </c>
      <c r="F139" s="191">
        <v>7.4420000000000002</v>
      </c>
      <c r="H139" s="33"/>
    </row>
    <row r="140" spans="2:8" s="1" customFormat="1" ht="16.899999999999999" customHeight="1">
      <c r="B140" s="33"/>
      <c r="C140" s="190" t="s">
        <v>19</v>
      </c>
      <c r="D140" s="190" t="s">
        <v>314</v>
      </c>
      <c r="E140" s="18" t="s">
        <v>19</v>
      </c>
      <c r="F140" s="191">
        <v>1.89</v>
      </c>
      <c r="H140" s="33"/>
    </row>
    <row r="141" spans="2:8" s="1" customFormat="1" ht="16.899999999999999" customHeight="1">
      <c r="B141" s="33"/>
      <c r="C141" s="190" t="s">
        <v>120</v>
      </c>
      <c r="D141" s="190" t="s">
        <v>189</v>
      </c>
      <c r="E141" s="18" t="s">
        <v>19</v>
      </c>
      <c r="F141" s="191">
        <v>22.692</v>
      </c>
      <c r="H141" s="33"/>
    </row>
    <row r="142" spans="2:8" s="1" customFormat="1" ht="16.899999999999999" customHeight="1">
      <c r="B142" s="33"/>
      <c r="C142" s="192" t="s">
        <v>728</v>
      </c>
      <c r="H142" s="33"/>
    </row>
    <row r="143" spans="2:8" s="1" customFormat="1" ht="16.899999999999999" customHeight="1">
      <c r="B143" s="33"/>
      <c r="C143" s="190" t="s">
        <v>305</v>
      </c>
      <c r="D143" s="190" t="s">
        <v>306</v>
      </c>
      <c r="E143" s="18" t="s">
        <v>103</v>
      </c>
      <c r="F143" s="191">
        <v>22.692</v>
      </c>
      <c r="H143" s="33"/>
    </row>
    <row r="144" spans="2:8" s="1" customFormat="1" ht="16.899999999999999" customHeight="1">
      <c r="B144" s="33"/>
      <c r="C144" s="190" t="s">
        <v>317</v>
      </c>
      <c r="D144" s="190" t="s">
        <v>318</v>
      </c>
      <c r="E144" s="18" t="s">
        <v>92</v>
      </c>
      <c r="F144" s="191">
        <v>43.115000000000002</v>
      </c>
      <c r="H144" s="33"/>
    </row>
    <row r="145" spans="2:8" s="1" customFormat="1" ht="16.899999999999999" customHeight="1">
      <c r="B145" s="33"/>
      <c r="C145" s="186" t="s">
        <v>117</v>
      </c>
      <c r="D145" s="187" t="s">
        <v>118</v>
      </c>
      <c r="E145" s="188" t="s">
        <v>111</v>
      </c>
      <c r="F145" s="189">
        <v>8.8160000000000007</v>
      </c>
      <c r="H145" s="33"/>
    </row>
    <row r="146" spans="2:8" s="1" customFormat="1" ht="16.899999999999999" customHeight="1">
      <c r="B146" s="33"/>
      <c r="C146" s="190" t="s">
        <v>19</v>
      </c>
      <c r="D146" s="190" t="s">
        <v>185</v>
      </c>
      <c r="E146" s="18" t="s">
        <v>19</v>
      </c>
      <c r="F146" s="191">
        <v>0</v>
      </c>
      <c r="H146" s="33"/>
    </row>
    <row r="147" spans="2:8" s="1" customFormat="1" ht="16.899999999999999" customHeight="1">
      <c r="B147" s="33"/>
      <c r="C147" s="190" t="s">
        <v>19</v>
      </c>
      <c r="D147" s="190" t="s">
        <v>186</v>
      </c>
      <c r="E147" s="18" t="s">
        <v>19</v>
      </c>
      <c r="F147" s="191">
        <v>0</v>
      </c>
      <c r="H147" s="33"/>
    </row>
    <row r="148" spans="2:8" s="1" customFormat="1" ht="16.899999999999999" customHeight="1">
      <c r="B148" s="33"/>
      <c r="C148" s="190" t="s">
        <v>19</v>
      </c>
      <c r="D148" s="190" t="s">
        <v>302</v>
      </c>
      <c r="E148" s="18" t="s">
        <v>19</v>
      </c>
      <c r="F148" s="191">
        <v>4.4710000000000001</v>
      </c>
      <c r="H148" s="33"/>
    </row>
    <row r="149" spans="2:8" s="1" customFormat="1" ht="16.899999999999999" customHeight="1">
      <c r="B149" s="33"/>
      <c r="C149" s="190" t="s">
        <v>19</v>
      </c>
      <c r="D149" s="190" t="s">
        <v>303</v>
      </c>
      <c r="E149" s="18" t="s">
        <v>19</v>
      </c>
      <c r="F149" s="191">
        <v>4.3449999999999998</v>
      </c>
      <c r="H149" s="33"/>
    </row>
    <row r="150" spans="2:8" s="1" customFormat="1" ht="16.899999999999999" customHeight="1">
      <c r="B150" s="33"/>
      <c r="C150" s="190" t="s">
        <v>117</v>
      </c>
      <c r="D150" s="190" t="s">
        <v>189</v>
      </c>
      <c r="E150" s="18" t="s">
        <v>19</v>
      </c>
      <c r="F150" s="191">
        <v>8.8160000000000007</v>
      </c>
      <c r="H150" s="33"/>
    </row>
    <row r="151" spans="2:8" s="1" customFormat="1" ht="16.899999999999999" customHeight="1">
      <c r="B151" s="33"/>
      <c r="C151" s="192" t="s">
        <v>728</v>
      </c>
      <c r="H151" s="33"/>
    </row>
    <row r="152" spans="2:8" s="1" customFormat="1" ht="16.899999999999999" customHeight="1">
      <c r="B152" s="33"/>
      <c r="C152" s="190" t="s">
        <v>295</v>
      </c>
      <c r="D152" s="190" t="s">
        <v>296</v>
      </c>
      <c r="E152" s="18" t="s">
        <v>103</v>
      </c>
      <c r="F152" s="191">
        <v>8.8160000000000007</v>
      </c>
      <c r="H152" s="33"/>
    </row>
    <row r="153" spans="2:8" s="1" customFormat="1" ht="16.899999999999999" customHeight="1">
      <c r="B153" s="33"/>
      <c r="C153" s="190" t="s">
        <v>249</v>
      </c>
      <c r="D153" s="190" t="s">
        <v>250</v>
      </c>
      <c r="E153" s="18" t="s">
        <v>103</v>
      </c>
      <c r="F153" s="191">
        <v>17.632000000000001</v>
      </c>
      <c r="H153" s="33"/>
    </row>
    <row r="154" spans="2:8" s="1" customFormat="1" ht="16.899999999999999" customHeight="1">
      <c r="B154" s="33"/>
      <c r="C154" s="190" t="s">
        <v>256</v>
      </c>
      <c r="D154" s="190" t="s">
        <v>257</v>
      </c>
      <c r="E154" s="18" t="s">
        <v>103</v>
      </c>
      <c r="F154" s="191">
        <v>51.588999999999999</v>
      </c>
      <c r="H154" s="33"/>
    </row>
    <row r="155" spans="2:8" s="1" customFormat="1" ht="16.899999999999999" customHeight="1">
      <c r="B155" s="33"/>
      <c r="C155" s="190" t="s">
        <v>269</v>
      </c>
      <c r="D155" s="190" t="s">
        <v>270</v>
      </c>
      <c r="E155" s="18" t="s">
        <v>103</v>
      </c>
      <c r="F155" s="191">
        <v>8.8160000000000007</v>
      </c>
      <c r="H155" s="33"/>
    </row>
    <row r="156" spans="2:8" s="1" customFormat="1" ht="16.899999999999999" customHeight="1">
      <c r="B156" s="33"/>
      <c r="C156" s="190" t="s">
        <v>288</v>
      </c>
      <c r="D156" s="190" t="s">
        <v>289</v>
      </c>
      <c r="E156" s="18" t="s">
        <v>103</v>
      </c>
      <c r="F156" s="191">
        <v>8.8160000000000007</v>
      </c>
      <c r="H156" s="33"/>
    </row>
    <row r="157" spans="2:8" s="1" customFormat="1" ht="7.35" customHeight="1">
      <c r="B157" s="42"/>
      <c r="C157" s="43"/>
      <c r="D157" s="43"/>
      <c r="E157" s="43"/>
      <c r="F157" s="43"/>
      <c r="G157" s="43"/>
      <c r="H157" s="33"/>
    </row>
    <row r="158" spans="2:8" s="1" customFormat="1" ht="11.25"/>
  </sheetData>
  <sheetProtection algorithmName="SHA-512" hashValue="rs+6dTQiROPnFptCrknv00opXN3TfFKZnWUob+cDgrUesqe4DmFXjUm8TYTGEELYsUo4KSI6rGjMrtkcuHVUqw==" saltValue="4qvD1A1aVn/vSNPOhVHYhYTL4g86xXlzTSLKCL4kxyGSLK7X4DnigAL5qjJwzwFYlX+7Lxyz3FXLjd4qecIuK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customFormat="1" ht="37.5" customHeight="1"/>
    <row r="2" spans="2:11" customFormat="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6" customFormat="1" ht="45" customHeight="1">
      <c r="B3" s="197"/>
      <c r="C3" s="321" t="s">
        <v>729</v>
      </c>
      <c r="D3" s="321"/>
      <c r="E3" s="321"/>
      <c r="F3" s="321"/>
      <c r="G3" s="321"/>
      <c r="H3" s="321"/>
      <c r="I3" s="321"/>
      <c r="J3" s="321"/>
      <c r="K3" s="198"/>
    </row>
    <row r="4" spans="2:11" customFormat="1" ht="25.5" customHeight="1">
      <c r="B4" s="199"/>
      <c r="C4" s="320" t="s">
        <v>730</v>
      </c>
      <c r="D4" s="320"/>
      <c r="E4" s="320"/>
      <c r="F4" s="320"/>
      <c r="G4" s="320"/>
      <c r="H4" s="320"/>
      <c r="I4" s="320"/>
      <c r="J4" s="320"/>
      <c r="K4" s="200"/>
    </row>
    <row r="5" spans="2:11" customFormat="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customFormat="1" ht="15" customHeight="1">
      <c r="B6" s="199"/>
      <c r="C6" s="319" t="s">
        <v>731</v>
      </c>
      <c r="D6" s="319"/>
      <c r="E6" s="319"/>
      <c r="F6" s="319"/>
      <c r="G6" s="319"/>
      <c r="H6" s="319"/>
      <c r="I6" s="319"/>
      <c r="J6" s="319"/>
      <c r="K6" s="200"/>
    </row>
    <row r="7" spans="2:11" customFormat="1" ht="15" customHeight="1">
      <c r="B7" s="203"/>
      <c r="C7" s="319" t="s">
        <v>732</v>
      </c>
      <c r="D7" s="319"/>
      <c r="E7" s="319"/>
      <c r="F7" s="319"/>
      <c r="G7" s="319"/>
      <c r="H7" s="319"/>
      <c r="I7" s="319"/>
      <c r="J7" s="319"/>
      <c r="K7" s="200"/>
    </row>
    <row r="8" spans="2:1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customFormat="1" ht="15" customHeight="1">
      <c r="B9" s="203"/>
      <c r="C9" s="319" t="s">
        <v>733</v>
      </c>
      <c r="D9" s="319"/>
      <c r="E9" s="319"/>
      <c r="F9" s="319"/>
      <c r="G9" s="319"/>
      <c r="H9" s="319"/>
      <c r="I9" s="319"/>
      <c r="J9" s="319"/>
      <c r="K9" s="200"/>
    </row>
    <row r="10" spans="2:11" customFormat="1" ht="15" customHeight="1">
      <c r="B10" s="203"/>
      <c r="C10" s="202"/>
      <c r="D10" s="319" t="s">
        <v>734</v>
      </c>
      <c r="E10" s="319"/>
      <c r="F10" s="319"/>
      <c r="G10" s="319"/>
      <c r="H10" s="319"/>
      <c r="I10" s="319"/>
      <c r="J10" s="319"/>
      <c r="K10" s="200"/>
    </row>
    <row r="11" spans="2:11" customFormat="1" ht="15" customHeight="1">
      <c r="B11" s="203"/>
      <c r="C11" s="204"/>
      <c r="D11" s="319" t="s">
        <v>735</v>
      </c>
      <c r="E11" s="319"/>
      <c r="F11" s="319"/>
      <c r="G11" s="319"/>
      <c r="H11" s="319"/>
      <c r="I11" s="319"/>
      <c r="J11" s="319"/>
      <c r="K11" s="200"/>
    </row>
    <row r="12" spans="2:1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pans="2:11" customFormat="1" ht="15" customHeight="1">
      <c r="B13" s="203"/>
      <c r="C13" s="204"/>
      <c r="D13" s="205" t="s">
        <v>736</v>
      </c>
      <c r="E13" s="202"/>
      <c r="F13" s="202"/>
      <c r="G13" s="202"/>
      <c r="H13" s="202"/>
      <c r="I13" s="202"/>
      <c r="J13" s="202"/>
      <c r="K13" s="200"/>
    </row>
    <row r="14" spans="2:1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pans="2:11" customFormat="1" ht="15" customHeight="1">
      <c r="B15" s="203"/>
      <c r="C15" s="204"/>
      <c r="D15" s="319" t="s">
        <v>737</v>
      </c>
      <c r="E15" s="319"/>
      <c r="F15" s="319"/>
      <c r="G15" s="319"/>
      <c r="H15" s="319"/>
      <c r="I15" s="319"/>
      <c r="J15" s="319"/>
      <c r="K15" s="200"/>
    </row>
    <row r="16" spans="2:11" customFormat="1" ht="15" customHeight="1">
      <c r="B16" s="203"/>
      <c r="C16" s="204"/>
      <c r="D16" s="319" t="s">
        <v>738</v>
      </c>
      <c r="E16" s="319"/>
      <c r="F16" s="319"/>
      <c r="G16" s="319"/>
      <c r="H16" s="319"/>
      <c r="I16" s="319"/>
      <c r="J16" s="319"/>
      <c r="K16" s="200"/>
    </row>
    <row r="17" spans="2:11" customFormat="1" ht="15" customHeight="1">
      <c r="B17" s="203"/>
      <c r="C17" s="204"/>
      <c r="D17" s="319" t="s">
        <v>739</v>
      </c>
      <c r="E17" s="319"/>
      <c r="F17" s="319"/>
      <c r="G17" s="319"/>
      <c r="H17" s="319"/>
      <c r="I17" s="319"/>
      <c r="J17" s="319"/>
      <c r="K17" s="200"/>
    </row>
    <row r="18" spans="2:11" customFormat="1" ht="15" customHeight="1">
      <c r="B18" s="203"/>
      <c r="C18" s="204"/>
      <c r="D18" s="204"/>
      <c r="E18" s="206" t="s">
        <v>83</v>
      </c>
      <c r="F18" s="319" t="s">
        <v>740</v>
      </c>
      <c r="G18" s="319"/>
      <c r="H18" s="319"/>
      <c r="I18" s="319"/>
      <c r="J18" s="319"/>
      <c r="K18" s="200"/>
    </row>
    <row r="19" spans="2:11" customFormat="1" ht="15" customHeight="1">
      <c r="B19" s="203"/>
      <c r="C19" s="204"/>
      <c r="D19" s="204"/>
      <c r="E19" s="206" t="s">
        <v>741</v>
      </c>
      <c r="F19" s="319" t="s">
        <v>742</v>
      </c>
      <c r="G19" s="319"/>
      <c r="H19" s="319"/>
      <c r="I19" s="319"/>
      <c r="J19" s="319"/>
      <c r="K19" s="200"/>
    </row>
    <row r="20" spans="2:11" customFormat="1" ht="15" customHeight="1">
      <c r="B20" s="203"/>
      <c r="C20" s="204"/>
      <c r="D20" s="204"/>
      <c r="E20" s="206" t="s">
        <v>743</v>
      </c>
      <c r="F20" s="319" t="s">
        <v>744</v>
      </c>
      <c r="G20" s="319"/>
      <c r="H20" s="319"/>
      <c r="I20" s="319"/>
      <c r="J20" s="319"/>
      <c r="K20" s="200"/>
    </row>
    <row r="21" spans="2:11" customFormat="1" ht="15" customHeight="1">
      <c r="B21" s="203"/>
      <c r="C21" s="204"/>
      <c r="D21" s="204"/>
      <c r="E21" s="206" t="s">
        <v>745</v>
      </c>
      <c r="F21" s="319" t="s">
        <v>746</v>
      </c>
      <c r="G21" s="319"/>
      <c r="H21" s="319"/>
      <c r="I21" s="319"/>
      <c r="J21" s="319"/>
      <c r="K21" s="200"/>
    </row>
    <row r="22" spans="2:11" customFormat="1" ht="15" customHeight="1">
      <c r="B22" s="203"/>
      <c r="C22" s="204"/>
      <c r="D22" s="204"/>
      <c r="E22" s="206" t="s">
        <v>747</v>
      </c>
      <c r="F22" s="319" t="s">
        <v>748</v>
      </c>
      <c r="G22" s="319"/>
      <c r="H22" s="319"/>
      <c r="I22" s="319"/>
      <c r="J22" s="319"/>
      <c r="K22" s="200"/>
    </row>
    <row r="23" spans="2:11" customFormat="1" ht="15" customHeight="1">
      <c r="B23" s="203"/>
      <c r="C23" s="204"/>
      <c r="D23" s="204"/>
      <c r="E23" s="206" t="s">
        <v>749</v>
      </c>
      <c r="F23" s="319" t="s">
        <v>750</v>
      </c>
      <c r="G23" s="319"/>
      <c r="H23" s="319"/>
      <c r="I23" s="319"/>
      <c r="J23" s="319"/>
      <c r="K23" s="200"/>
    </row>
    <row r="24" spans="2:1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pans="2:11" customFormat="1" ht="15" customHeight="1">
      <c r="B25" s="203"/>
      <c r="C25" s="319" t="s">
        <v>751</v>
      </c>
      <c r="D25" s="319"/>
      <c r="E25" s="319"/>
      <c r="F25" s="319"/>
      <c r="G25" s="319"/>
      <c r="H25" s="319"/>
      <c r="I25" s="319"/>
      <c r="J25" s="319"/>
      <c r="K25" s="200"/>
    </row>
    <row r="26" spans="2:11" customFormat="1" ht="15" customHeight="1">
      <c r="B26" s="203"/>
      <c r="C26" s="319" t="s">
        <v>752</v>
      </c>
      <c r="D26" s="319"/>
      <c r="E26" s="319"/>
      <c r="F26" s="319"/>
      <c r="G26" s="319"/>
      <c r="H26" s="319"/>
      <c r="I26" s="319"/>
      <c r="J26" s="319"/>
      <c r="K26" s="200"/>
    </row>
    <row r="27" spans="2:11" customFormat="1" ht="15" customHeight="1">
      <c r="B27" s="203"/>
      <c r="C27" s="202"/>
      <c r="D27" s="319" t="s">
        <v>753</v>
      </c>
      <c r="E27" s="319"/>
      <c r="F27" s="319"/>
      <c r="G27" s="319"/>
      <c r="H27" s="319"/>
      <c r="I27" s="319"/>
      <c r="J27" s="319"/>
      <c r="K27" s="200"/>
    </row>
    <row r="28" spans="2:11" customFormat="1" ht="15" customHeight="1">
      <c r="B28" s="203"/>
      <c r="C28" s="204"/>
      <c r="D28" s="319" t="s">
        <v>754</v>
      </c>
      <c r="E28" s="319"/>
      <c r="F28" s="319"/>
      <c r="G28" s="319"/>
      <c r="H28" s="319"/>
      <c r="I28" s="319"/>
      <c r="J28" s="319"/>
      <c r="K28" s="200"/>
    </row>
    <row r="29" spans="2:1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pans="2:11" customFormat="1" ht="15" customHeight="1">
      <c r="B30" s="203"/>
      <c r="C30" s="204"/>
      <c r="D30" s="319" t="s">
        <v>755</v>
      </c>
      <c r="E30" s="319"/>
      <c r="F30" s="319"/>
      <c r="G30" s="319"/>
      <c r="H30" s="319"/>
      <c r="I30" s="319"/>
      <c r="J30" s="319"/>
      <c r="K30" s="200"/>
    </row>
    <row r="31" spans="2:11" customFormat="1" ht="15" customHeight="1">
      <c r="B31" s="203"/>
      <c r="C31" s="204"/>
      <c r="D31" s="319" t="s">
        <v>756</v>
      </c>
      <c r="E31" s="319"/>
      <c r="F31" s="319"/>
      <c r="G31" s="319"/>
      <c r="H31" s="319"/>
      <c r="I31" s="319"/>
      <c r="J31" s="319"/>
      <c r="K31" s="200"/>
    </row>
    <row r="32" spans="2:1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pans="2:11" customFormat="1" ht="15" customHeight="1">
      <c r="B33" s="203"/>
      <c r="C33" s="204"/>
      <c r="D33" s="319" t="s">
        <v>757</v>
      </c>
      <c r="E33" s="319"/>
      <c r="F33" s="319"/>
      <c r="G33" s="319"/>
      <c r="H33" s="319"/>
      <c r="I33" s="319"/>
      <c r="J33" s="319"/>
      <c r="K33" s="200"/>
    </row>
    <row r="34" spans="2:11" customFormat="1" ht="15" customHeight="1">
      <c r="B34" s="203"/>
      <c r="C34" s="204"/>
      <c r="D34" s="319" t="s">
        <v>758</v>
      </c>
      <c r="E34" s="319"/>
      <c r="F34" s="319"/>
      <c r="G34" s="319"/>
      <c r="H34" s="319"/>
      <c r="I34" s="319"/>
      <c r="J34" s="319"/>
      <c r="K34" s="200"/>
    </row>
    <row r="35" spans="2:11" customFormat="1" ht="15" customHeight="1">
      <c r="B35" s="203"/>
      <c r="C35" s="204"/>
      <c r="D35" s="319" t="s">
        <v>759</v>
      </c>
      <c r="E35" s="319"/>
      <c r="F35" s="319"/>
      <c r="G35" s="319"/>
      <c r="H35" s="319"/>
      <c r="I35" s="319"/>
      <c r="J35" s="319"/>
      <c r="K35" s="200"/>
    </row>
    <row r="36" spans="2:11" customFormat="1" ht="15" customHeight="1">
      <c r="B36" s="203"/>
      <c r="C36" s="204"/>
      <c r="D36" s="202"/>
      <c r="E36" s="205" t="s">
        <v>144</v>
      </c>
      <c r="F36" s="202"/>
      <c r="G36" s="319" t="s">
        <v>760</v>
      </c>
      <c r="H36" s="319"/>
      <c r="I36" s="319"/>
      <c r="J36" s="319"/>
      <c r="K36" s="200"/>
    </row>
    <row r="37" spans="2:11" customFormat="1" ht="30.75" customHeight="1">
      <c r="B37" s="203"/>
      <c r="C37" s="204"/>
      <c r="D37" s="202"/>
      <c r="E37" s="205" t="s">
        <v>761</v>
      </c>
      <c r="F37" s="202"/>
      <c r="G37" s="319" t="s">
        <v>762</v>
      </c>
      <c r="H37" s="319"/>
      <c r="I37" s="319"/>
      <c r="J37" s="319"/>
      <c r="K37" s="200"/>
    </row>
    <row r="38" spans="2:11" customFormat="1" ht="15" customHeight="1">
      <c r="B38" s="203"/>
      <c r="C38" s="204"/>
      <c r="D38" s="202"/>
      <c r="E38" s="205" t="s">
        <v>57</v>
      </c>
      <c r="F38" s="202"/>
      <c r="G38" s="319" t="s">
        <v>763</v>
      </c>
      <c r="H38" s="319"/>
      <c r="I38" s="319"/>
      <c r="J38" s="319"/>
      <c r="K38" s="200"/>
    </row>
    <row r="39" spans="2:11" customFormat="1" ht="15" customHeight="1">
      <c r="B39" s="203"/>
      <c r="C39" s="204"/>
      <c r="D39" s="202"/>
      <c r="E39" s="205" t="s">
        <v>58</v>
      </c>
      <c r="F39" s="202"/>
      <c r="G39" s="319" t="s">
        <v>764</v>
      </c>
      <c r="H39" s="319"/>
      <c r="I39" s="319"/>
      <c r="J39" s="319"/>
      <c r="K39" s="200"/>
    </row>
    <row r="40" spans="2:11" customFormat="1" ht="15" customHeight="1">
      <c r="B40" s="203"/>
      <c r="C40" s="204"/>
      <c r="D40" s="202"/>
      <c r="E40" s="205" t="s">
        <v>145</v>
      </c>
      <c r="F40" s="202"/>
      <c r="G40" s="319" t="s">
        <v>765</v>
      </c>
      <c r="H40" s="319"/>
      <c r="I40" s="319"/>
      <c r="J40" s="319"/>
      <c r="K40" s="200"/>
    </row>
    <row r="41" spans="2:11" customFormat="1" ht="15" customHeight="1">
      <c r="B41" s="203"/>
      <c r="C41" s="204"/>
      <c r="D41" s="202"/>
      <c r="E41" s="205" t="s">
        <v>146</v>
      </c>
      <c r="F41" s="202"/>
      <c r="G41" s="319" t="s">
        <v>766</v>
      </c>
      <c r="H41" s="319"/>
      <c r="I41" s="319"/>
      <c r="J41" s="319"/>
      <c r="K41" s="200"/>
    </row>
    <row r="42" spans="2:11" customFormat="1" ht="15" customHeight="1">
      <c r="B42" s="203"/>
      <c r="C42" s="204"/>
      <c r="D42" s="202"/>
      <c r="E42" s="205" t="s">
        <v>767</v>
      </c>
      <c r="F42" s="202"/>
      <c r="G42" s="319" t="s">
        <v>768</v>
      </c>
      <c r="H42" s="319"/>
      <c r="I42" s="319"/>
      <c r="J42" s="319"/>
      <c r="K42" s="200"/>
    </row>
    <row r="43" spans="2:11" customFormat="1" ht="15" customHeight="1">
      <c r="B43" s="203"/>
      <c r="C43" s="204"/>
      <c r="D43" s="202"/>
      <c r="E43" s="205"/>
      <c r="F43" s="202"/>
      <c r="G43" s="319" t="s">
        <v>769</v>
      </c>
      <c r="H43" s="319"/>
      <c r="I43" s="319"/>
      <c r="J43" s="319"/>
      <c r="K43" s="200"/>
    </row>
    <row r="44" spans="2:11" customFormat="1" ht="15" customHeight="1">
      <c r="B44" s="203"/>
      <c r="C44" s="204"/>
      <c r="D44" s="202"/>
      <c r="E44" s="205" t="s">
        <v>770</v>
      </c>
      <c r="F44" s="202"/>
      <c r="G44" s="319" t="s">
        <v>771</v>
      </c>
      <c r="H44" s="319"/>
      <c r="I44" s="319"/>
      <c r="J44" s="319"/>
      <c r="K44" s="200"/>
    </row>
    <row r="45" spans="2:11" customFormat="1" ht="15" customHeight="1">
      <c r="B45" s="203"/>
      <c r="C45" s="204"/>
      <c r="D45" s="202"/>
      <c r="E45" s="205" t="s">
        <v>148</v>
      </c>
      <c r="F45" s="202"/>
      <c r="G45" s="319" t="s">
        <v>772</v>
      </c>
      <c r="H45" s="319"/>
      <c r="I45" s="319"/>
      <c r="J45" s="319"/>
      <c r="K45" s="200"/>
    </row>
    <row r="46" spans="2:1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pans="2:11" customFormat="1" ht="15" customHeight="1">
      <c r="B47" s="203"/>
      <c r="C47" s="204"/>
      <c r="D47" s="319" t="s">
        <v>773</v>
      </c>
      <c r="E47" s="319"/>
      <c r="F47" s="319"/>
      <c r="G47" s="319"/>
      <c r="H47" s="319"/>
      <c r="I47" s="319"/>
      <c r="J47" s="319"/>
      <c r="K47" s="200"/>
    </row>
    <row r="48" spans="2:11" customFormat="1" ht="15" customHeight="1">
      <c r="B48" s="203"/>
      <c r="C48" s="204"/>
      <c r="D48" s="204"/>
      <c r="E48" s="319" t="s">
        <v>774</v>
      </c>
      <c r="F48" s="319"/>
      <c r="G48" s="319"/>
      <c r="H48" s="319"/>
      <c r="I48" s="319"/>
      <c r="J48" s="319"/>
      <c r="K48" s="200"/>
    </row>
    <row r="49" spans="2:11" customFormat="1" ht="15" customHeight="1">
      <c r="B49" s="203"/>
      <c r="C49" s="204"/>
      <c r="D49" s="204"/>
      <c r="E49" s="319" t="s">
        <v>775</v>
      </c>
      <c r="F49" s="319"/>
      <c r="G49" s="319"/>
      <c r="H49" s="319"/>
      <c r="I49" s="319"/>
      <c r="J49" s="319"/>
      <c r="K49" s="200"/>
    </row>
    <row r="50" spans="2:11" customFormat="1" ht="15" customHeight="1">
      <c r="B50" s="203"/>
      <c r="C50" s="204"/>
      <c r="D50" s="204"/>
      <c r="E50" s="319" t="s">
        <v>776</v>
      </c>
      <c r="F50" s="319"/>
      <c r="G50" s="319"/>
      <c r="H50" s="319"/>
      <c r="I50" s="319"/>
      <c r="J50" s="319"/>
      <c r="K50" s="200"/>
    </row>
    <row r="51" spans="2:11" customFormat="1" ht="15" customHeight="1">
      <c r="B51" s="203"/>
      <c r="C51" s="204"/>
      <c r="D51" s="319" t="s">
        <v>777</v>
      </c>
      <c r="E51" s="319"/>
      <c r="F51" s="319"/>
      <c r="G51" s="319"/>
      <c r="H51" s="319"/>
      <c r="I51" s="319"/>
      <c r="J51" s="319"/>
      <c r="K51" s="200"/>
    </row>
    <row r="52" spans="2:11" customFormat="1" ht="25.5" customHeight="1">
      <c r="B52" s="199"/>
      <c r="C52" s="320" t="s">
        <v>778</v>
      </c>
      <c r="D52" s="320"/>
      <c r="E52" s="320"/>
      <c r="F52" s="320"/>
      <c r="G52" s="320"/>
      <c r="H52" s="320"/>
      <c r="I52" s="320"/>
      <c r="J52" s="320"/>
      <c r="K52" s="200"/>
    </row>
    <row r="53" spans="2:11" customFormat="1" ht="5.25" customHeight="1">
      <c r="B53" s="199"/>
      <c r="C53" s="201"/>
      <c r="D53" s="201"/>
      <c r="E53" s="201"/>
      <c r="F53" s="201"/>
      <c r="G53" s="201"/>
      <c r="H53" s="201"/>
      <c r="I53" s="201"/>
      <c r="J53" s="201"/>
      <c r="K53" s="200"/>
    </row>
    <row r="54" spans="2:11" customFormat="1" ht="15" customHeight="1">
      <c r="B54" s="199"/>
      <c r="C54" s="319" t="s">
        <v>779</v>
      </c>
      <c r="D54" s="319"/>
      <c r="E54" s="319"/>
      <c r="F54" s="319"/>
      <c r="G54" s="319"/>
      <c r="H54" s="319"/>
      <c r="I54" s="319"/>
      <c r="J54" s="319"/>
      <c r="K54" s="200"/>
    </row>
    <row r="55" spans="2:11" customFormat="1" ht="15" customHeight="1">
      <c r="B55" s="199"/>
      <c r="C55" s="319" t="s">
        <v>780</v>
      </c>
      <c r="D55" s="319"/>
      <c r="E55" s="319"/>
      <c r="F55" s="319"/>
      <c r="G55" s="319"/>
      <c r="H55" s="319"/>
      <c r="I55" s="319"/>
      <c r="J55" s="319"/>
      <c r="K55" s="200"/>
    </row>
    <row r="56" spans="2:11" customFormat="1" ht="12.75" customHeight="1">
      <c r="B56" s="199"/>
      <c r="C56" s="202"/>
      <c r="D56" s="202"/>
      <c r="E56" s="202"/>
      <c r="F56" s="202"/>
      <c r="G56" s="202"/>
      <c r="H56" s="202"/>
      <c r="I56" s="202"/>
      <c r="J56" s="202"/>
      <c r="K56" s="200"/>
    </row>
    <row r="57" spans="2:11" customFormat="1" ht="15" customHeight="1">
      <c r="B57" s="199"/>
      <c r="C57" s="319" t="s">
        <v>781</v>
      </c>
      <c r="D57" s="319"/>
      <c r="E57" s="319"/>
      <c r="F57" s="319"/>
      <c r="G57" s="319"/>
      <c r="H57" s="319"/>
      <c r="I57" s="319"/>
      <c r="J57" s="319"/>
      <c r="K57" s="200"/>
    </row>
    <row r="58" spans="2:11" customFormat="1" ht="15" customHeight="1">
      <c r="B58" s="199"/>
      <c r="C58" s="204"/>
      <c r="D58" s="319" t="s">
        <v>782</v>
      </c>
      <c r="E58" s="319"/>
      <c r="F58" s="319"/>
      <c r="G58" s="319"/>
      <c r="H58" s="319"/>
      <c r="I58" s="319"/>
      <c r="J58" s="319"/>
      <c r="K58" s="200"/>
    </row>
    <row r="59" spans="2:11" customFormat="1" ht="15" customHeight="1">
      <c r="B59" s="199"/>
      <c r="C59" s="204"/>
      <c r="D59" s="319" t="s">
        <v>783</v>
      </c>
      <c r="E59" s="319"/>
      <c r="F59" s="319"/>
      <c r="G59" s="319"/>
      <c r="H59" s="319"/>
      <c r="I59" s="319"/>
      <c r="J59" s="319"/>
      <c r="K59" s="200"/>
    </row>
    <row r="60" spans="2:11" customFormat="1" ht="15" customHeight="1">
      <c r="B60" s="199"/>
      <c r="C60" s="204"/>
      <c r="D60" s="319" t="s">
        <v>784</v>
      </c>
      <c r="E60" s="319"/>
      <c r="F60" s="319"/>
      <c r="G60" s="319"/>
      <c r="H60" s="319"/>
      <c r="I60" s="319"/>
      <c r="J60" s="319"/>
      <c r="K60" s="200"/>
    </row>
    <row r="61" spans="2:11" customFormat="1" ht="15" customHeight="1">
      <c r="B61" s="199"/>
      <c r="C61" s="204"/>
      <c r="D61" s="319" t="s">
        <v>785</v>
      </c>
      <c r="E61" s="319"/>
      <c r="F61" s="319"/>
      <c r="G61" s="319"/>
      <c r="H61" s="319"/>
      <c r="I61" s="319"/>
      <c r="J61" s="319"/>
      <c r="K61" s="200"/>
    </row>
    <row r="62" spans="2:11" customFormat="1" ht="15" customHeight="1">
      <c r="B62" s="199"/>
      <c r="C62" s="204"/>
      <c r="D62" s="322" t="s">
        <v>786</v>
      </c>
      <c r="E62" s="322"/>
      <c r="F62" s="322"/>
      <c r="G62" s="322"/>
      <c r="H62" s="322"/>
      <c r="I62" s="322"/>
      <c r="J62" s="322"/>
      <c r="K62" s="200"/>
    </row>
    <row r="63" spans="2:11" customFormat="1" ht="15" customHeight="1">
      <c r="B63" s="199"/>
      <c r="C63" s="204"/>
      <c r="D63" s="319" t="s">
        <v>787</v>
      </c>
      <c r="E63" s="319"/>
      <c r="F63" s="319"/>
      <c r="G63" s="319"/>
      <c r="H63" s="319"/>
      <c r="I63" s="319"/>
      <c r="J63" s="319"/>
      <c r="K63" s="200"/>
    </row>
    <row r="64" spans="2:11" customFormat="1" ht="12.75" customHeight="1">
      <c r="B64" s="199"/>
      <c r="C64" s="204"/>
      <c r="D64" s="204"/>
      <c r="E64" s="207"/>
      <c r="F64" s="204"/>
      <c r="G64" s="204"/>
      <c r="H64" s="204"/>
      <c r="I64" s="204"/>
      <c r="J64" s="204"/>
      <c r="K64" s="200"/>
    </row>
    <row r="65" spans="2:11" customFormat="1" ht="15" customHeight="1">
      <c r="B65" s="199"/>
      <c r="C65" s="204"/>
      <c r="D65" s="319" t="s">
        <v>788</v>
      </c>
      <c r="E65" s="319"/>
      <c r="F65" s="319"/>
      <c r="G65" s="319"/>
      <c r="H65" s="319"/>
      <c r="I65" s="319"/>
      <c r="J65" s="319"/>
      <c r="K65" s="200"/>
    </row>
    <row r="66" spans="2:11" customFormat="1" ht="15" customHeight="1">
      <c r="B66" s="199"/>
      <c r="C66" s="204"/>
      <c r="D66" s="322" t="s">
        <v>789</v>
      </c>
      <c r="E66" s="322"/>
      <c r="F66" s="322"/>
      <c r="G66" s="322"/>
      <c r="H66" s="322"/>
      <c r="I66" s="322"/>
      <c r="J66" s="322"/>
      <c r="K66" s="200"/>
    </row>
    <row r="67" spans="2:11" customFormat="1" ht="15" customHeight="1">
      <c r="B67" s="199"/>
      <c r="C67" s="204"/>
      <c r="D67" s="319" t="s">
        <v>790</v>
      </c>
      <c r="E67" s="319"/>
      <c r="F67" s="319"/>
      <c r="G67" s="319"/>
      <c r="H67" s="319"/>
      <c r="I67" s="319"/>
      <c r="J67" s="319"/>
      <c r="K67" s="200"/>
    </row>
    <row r="68" spans="2:11" customFormat="1" ht="15" customHeight="1">
      <c r="B68" s="199"/>
      <c r="C68" s="204"/>
      <c r="D68" s="319" t="s">
        <v>791</v>
      </c>
      <c r="E68" s="319"/>
      <c r="F68" s="319"/>
      <c r="G68" s="319"/>
      <c r="H68" s="319"/>
      <c r="I68" s="319"/>
      <c r="J68" s="319"/>
      <c r="K68" s="200"/>
    </row>
    <row r="69" spans="2:11" customFormat="1" ht="15" customHeight="1">
      <c r="B69" s="199"/>
      <c r="C69" s="204"/>
      <c r="D69" s="319" t="s">
        <v>792</v>
      </c>
      <c r="E69" s="319"/>
      <c r="F69" s="319"/>
      <c r="G69" s="319"/>
      <c r="H69" s="319"/>
      <c r="I69" s="319"/>
      <c r="J69" s="319"/>
      <c r="K69" s="200"/>
    </row>
    <row r="70" spans="2:11" customFormat="1" ht="15" customHeight="1">
      <c r="B70" s="199"/>
      <c r="C70" s="204"/>
      <c r="D70" s="319" t="s">
        <v>793</v>
      </c>
      <c r="E70" s="319"/>
      <c r="F70" s="319"/>
      <c r="G70" s="319"/>
      <c r="H70" s="319"/>
      <c r="I70" s="319"/>
      <c r="J70" s="319"/>
      <c r="K70" s="200"/>
    </row>
    <row r="71" spans="2:11" customFormat="1" ht="12.75" customHeight="1">
      <c r="B71" s="208"/>
      <c r="C71" s="209"/>
      <c r="D71" s="209"/>
      <c r="E71" s="209"/>
      <c r="F71" s="209"/>
      <c r="G71" s="209"/>
      <c r="H71" s="209"/>
      <c r="I71" s="209"/>
      <c r="J71" s="209"/>
      <c r="K71" s="210"/>
    </row>
    <row r="72" spans="2:11" customFormat="1" ht="18.75" customHeight="1">
      <c r="B72" s="211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customFormat="1" ht="18.75" customHeight="1">
      <c r="B73" s="212"/>
      <c r="C73" s="212"/>
      <c r="D73" s="212"/>
      <c r="E73" s="212"/>
      <c r="F73" s="212"/>
      <c r="G73" s="212"/>
      <c r="H73" s="212"/>
      <c r="I73" s="212"/>
      <c r="J73" s="212"/>
      <c r="K73" s="212"/>
    </row>
    <row r="74" spans="2:11" customFormat="1" ht="7.5" customHeight="1">
      <c r="B74" s="213"/>
      <c r="C74" s="214"/>
      <c r="D74" s="214"/>
      <c r="E74" s="214"/>
      <c r="F74" s="214"/>
      <c r="G74" s="214"/>
      <c r="H74" s="214"/>
      <c r="I74" s="214"/>
      <c r="J74" s="214"/>
      <c r="K74" s="215"/>
    </row>
    <row r="75" spans="2:11" customFormat="1" ht="45" customHeight="1">
      <c r="B75" s="216"/>
      <c r="C75" s="323" t="s">
        <v>794</v>
      </c>
      <c r="D75" s="323"/>
      <c r="E75" s="323"/>
      <c r="F75" s="323"/>
      <c r="G75" s="323"/>
      <c r="H75" s="323"/>
      <c r="I75" s="323"/>
      <c r="J75" s="323"/>
      <c r="K75" s="217"/>
    </row>
    <row r="76" spans="2:11" customFormat="1" ht="17.25" customHeight="1">
      <c r="B76" s="216"/>
      <c r="C76" s="218" t="s">
        <v>795</v>
      </c>
      <c r="D76" s="218"/>
      <c r="E76" s="218"/>
      <c r="F76" s="218" t="s">
        <v>796</v>
      </c>
      <c r="G76" s="219"/>
      <c r="H76" s="218" t="s">
        <v>58</v>
      </c>
      <c r="I76" s="218" t="s">
        <v>61</v>
      </c>
      <c r="J76" s="218" t="s">
        <v>797</v>
      </c>
      <c r="K76" s="217"/>
    </row>
    <row r="77" spans="2:11" customFormat="1" ht="17.25" customHeight="1">
      <c r="B77" s="216"/>
      <c r="C77" s="220" t="s">
        <v>798</v>
      </c>
      <c r="D77" s="220"/>
      <c r="E77" s="220"/>
      <c r="F77" s="221" t="s">
        <v>799</v>
      </c>
      <c r="G77" s="222"/>
      <c r="H77" s="220"/>
      <c r="I77" s="220"/>
      <c r="J77" s="220" t="s">
        <v>800</v>
      </c>
      <c r="K77" s="217"/>
    </row>
    <row r="78" spans="2:11" customFormat="1" ht="5.25" customHeight="1">
      <c r="B78" s="216"/>
      <c r="C78" s="223"/>
      <c r="D78" s="223"/>
      <c r="E78" s="223"/>
      <c r="F78" s="223"/>
      <c r="G78" s="224"/>
      <c r="H78" s="223"/>
      <c r="I78" s="223"/>
      <c r="J78" s="223"/>
      <c r="K78" s="217"/>
    </row>
    <row r="79" spans="2:11" customFormat="1" ht="15" customHeight="1">
      <c r="B79" s="216"/>
      <c r="C79" s="205" t="s">
        <v>57</v>
      </c>
      <c r="D79" s="225"/>
      <c r="E79" s="225"/>
      <c r="F79" s="226" t="s">
        <v>801</v>
      </c>
      <c r="G79" s="227"/>
      <c r="H79" s="205" t="s">
        <v>802</v>
      </c>
      <c r="I79" s="205" t="s">
        <v>803</v>
      </c>
      <c r="J79" s="205">
        <v>20</v>
      </c>
      <c r="K79" s="217"/>
    </row>
    <row r="80" spans="2:11" customFormat="1" ht="15" customHeight="1">
      <c r="B80" s="216"/>
      <c r="C80" s="205" t="s">
        <v>804</v>
      </c>
      <c r="D80" s="205"/>
      <c r="E80" s="205"/>
      <c r="F80" s="226" t="s">
        <v>801</v>
      </c>
      <c r="G80" s="227"/>
      <c r="H80" s="205" t="s">
        <v>805</v>
      </c>
      <c r="I80" s="205" t="s">
        <v>803</v>
      </c>
      <c r="J80" s="205">
        <v>120</v>
      </c>
      <c r="K80" s="217"/>
    </row>
    <row r="81" spans="2:11" customFormat="1" ht="15" customHeight="1">
      <c r="B81" s="228"/>
      <c r="C81" s="205" t="s">
        <v>806</v>
      </c>
      <c r="D81" s="205"/>
      <c r="E81" s="205"/>
      <c r="F81" s="226" t="s">
        <v>807</v>
      </c>
      <c r="G81" s="227"/>
      <c r="H81" s="205" t="s">
        <v>808</v>
      </c>
      <c r="I81" s="205" t="s">
        <v>803</v>
      </c>
      <c r="J81" s="205">
        <v>50</v>
      </c>
      <c r="K81" s="217"/>
    </row>
    <row r="82" spans="2:11" customFormat="1" ht="15" customHeight="1">
      <c r="B82" s="228"/>
      <c r="C82" s="205" t="s">
        <v>809</v>
      </c>
      <c r="D82" s="205"/>
      <c r="E82" s="205"/>
      <c r="F82" s="226" t="s">
        <v>801</v>
      </c>
      <c r="G82" s="227"/>
      <c r="H82" s="205" t="s">
        <v>810</v>
      </c>
      <c r="I82" s="205" t="s">
        <v>811</v>
      </c>
      <c r="J82" s="205"/>
      <c r="K82" s="217"/>
    </row>
    <row r="83" spans="2:11" customFormat="1" ht="15" customHeight="1">
      <c r="B83" s="228"/>
      <c r="C83" s="205" t="s">
        <v>812</v>
      </c>
      <c r="D83" s="205"/>
      <c r="E83" s="205"/>
      <c r="F83" s="226" t="s">
        <v>807</v>
      </c>
      <c r="G83" s="205"/>
      <c r="H83" s="205" t="s">
        <v>813</v>
      </c>
      <c r="I83" s="205" t="s">
        <v>803</v>
      </c>
      <c r="J83" s="205">
        <v>15</v>
      </c>
      <c r="K83" s="217"/>
    </row>
    <row r="84" spans="2:11" customFormat="1" ht="15" customHeight="1">
      <c r="B84" s="228"/>
      <c r="C84" s="205" t="s">
        <v>814</v>
      </c>
      <c r="D84" s="205"/>
      <c r="E84" s="205"/>
      <c r="F84" s="226" t="s">
        <v>807</v>
      </c>
      <c r="G84" s="205"/>
      <c r="H84" s="205" t="s">
        <v>815</v>
      </c>
      <c r="I84" s="205" t="s">
        <v>803</v>
      </c>
      <c r="J84" s="205">
        <v>15</v>
      </c>
      <c r="K84" s="217"/>
    </row>
    <row r="85" spans="2:11" customFormat="1" ht="15" customHeight="1">
      <c r="B85" s="228"/>
      <c r="C85" s="205" t="s">
        <v>816</v>
      </c>
      <c r="D85" s="205"/>
      <c r="E85" s="205"/>
      <c r="F85" s="226" t="s">
        <v>807</v>
      </c>
      <c r="G85" s="205"/>
      <c r="H85" s="205" t="s">
        <v>817</v>
      </c>
      <c r="I85" s="205" t="s">
        <v>803</v>
      </c>
      <c r="J85" s="205">
        <v>20</v>
      </c>
      <c r="K85" s="217"/>
    </row>
    <row r="86" spans="2:11" customFormat="1" ht="15" customHeight="1">
      <c r="B86" s="228"/>
      <c r="C86" s="205" t="s">
        <v>818</v>
      </c>
      <c r="D86" s="205"/>
      <c r="E86" s="205"/>
      <c r="F86" s="226" t="s">
        <v>807</v>
      </c>
      <c r="G86" s="205"/>
      <c r="H86" s="205" t="s">
        <v>819</v>
      </c>
      <c r="I86" s="205" t="s">
        <v>803</v>
      </c>
      <c r="J86" s="205">
        <v>20</v>
      </c>
      <c r="K86" s="217"/>
    </row>
    <row r="87" spans="2:11" customFormat="1" ht="15" customHeight="1">
      <c r="B87" s="228"/>
      <c r="C87" s="205" t="s">
        <v>820</v>
      </c>
      <c r="D87" s="205"/>
      <c r="E87" s="205"/>
      <c r="F87" s="226" t="s">
        <v>807</v>
      </c>
      <c r="G87" s="227"/>
      <c r="H87" s="205" t="s">
        <v>821</v>
      </c>
      <c r="I87" s="205" t="s">
        <v>803</v>
      </c>
      <c r="J87" s="205">
        <v>50</v>
      </c>
      <c r="K87" s="217"/>
    </row>
    <row r="88" spans="2:11" customFormat="1" ht="15" customHeight="1">
      <c r="B88" s="228"/>
      <c r="C88" s="205" t="s">
        <v>822</v>
      </c>
      <c r="D88" s="205"/>
      <c r="E88" s="205"/>
      <c r="F88" s="226" t="s">
        <v>807</v>
      </c>
      <c r="G88" s="227"/>
      <c r="H88" s="205" t="s">
        <v>823</v>
      </c>
      <c r="I88" s="205" t="s">
        <v>803</v>
      </c>
      <c r="J88" s="205">
        <v>20</v>
      </c>
      <c r="K88" s="217"/>
    </row>
    <row r="89" spans="2:11" customFormat="1" ht="15" customHeight="1">
      <c r="B89" s="228"/>
      <c r="C89" s="205" t="s">
        <v>824</v>
      </c>
      <c r="D89" s="205"/>
      <c r="E89" s="205"/>
      <c r="F89" s="226" t="s">
        <v>807</v>
      </c>
      <c r="G89" s="227"/>
      <c r="H89" s="205" t="s">
        <v>825</v>
      </c>
      <c r="I89" s="205" t="s">
        <v>803</v>
      </c>
      <c r="J89" s="205">
        <v>20</v>
      </c>
      <c r="K89" s="217"/>
    </row>
    <row r="90" spans="2:11" customFormat="1" ht="15" customHeight="1">
      <c r="B90" s="228"/>
      <c r="C90" s="205" t="s">
        <v>826</v>
      </c>
      <c r="D90" s="205"/>
      <c r="E90" s="205"/>
      <c r="F90" s="226" t="s">
        <v>807</v>
      </c>
      <c r="G90" s="227"/>
      <c r="H90" s="205" t="s">
        <v>827</v>
      </c>
      <c r="I90" s="205" t="s">
        <v>803</v>
      </c>
      <c r="J90" s="205">
        <v>50</v>
      </c>
      <c r="K90" s="217"/>
    </row>
    <row r="91" spans="2:11" customFormat="1" ht="15" customHeight="1">
      <c r="B91" s="228"/>
      <c r="C91" s="205" t="s">
        <v>828</v>
      </c>
      <c r="D91" s="205"/>
      <c r="E91" s="205"/>
      <c r="F91" s="226" t="s">
        <v>807</v>
      </c>
      <c r="G91" s="227"/>
      <c r="H91" s="205" t="s">
        <v>828</v>
      </c>
      <c r="I91" s="205" t="s">
        <v>803</v>
      </c>
      <c r="J91" s="205">
        <v>50</v>
      </c>
      <c r="K91" s="217"/>
    </row>
    <row r="92" spans="2:11" customFormat="1" ht="15" customHeight="1">
      <c r="B92" s="228"/>
      <c r="C92" s="205" t="s">
        <v>829</v>
      </c>
      <c r="D92" s="205"/>
      <c r="E92" s="205"/>
      <c r="F92" s="226" t="s">
        <v>807</v>
      </c>
      <c r="G92" s="227"/>
      <c r="H92" s="205" t="s">
        <v>830</v>
      </c>
      <c r="I92" s="205" t="s">
        <v>803</v>
      </c>
      <c r="J92" s="205">
        <v>255</v>
      </c>
      <c r="K92" s="217"/>
    </row>
    <row r="93" spans="2:11" customFormat="1" ht="15" customHeight="1">
      <c r="B93" s="228"/>
      <c r="C93" s="205" t="s">
        <v>831</v>
      </c>
      <c r="D93" s="205"/>
      <c r="E93" s="205"/>
      <c r="F93" s="226" t="s">
        <v>801</v>
      </c>
      <c r="G93" s="227"/>
      <c r="H93" s="205" t="s">
        <v>832</v>
      </c>
      <c r="I93" s="205" t="s">
        <v>833</v>
      </c>
      <c r="J93" s="205"/>
      <c r="K93" s="217"/>
    </row>
    <row r="94" spans="2:11" customFormat="1" ht="15" customHeight="1">
      <c r="B94" s="228"/>
      <c r="C94" s="205" t="s">
        <v>834</v>
      </c>
      <c r="D94" s="205"/>
      <c r="E94" s="205"/>
      <c r="F94" s="226" t="s">
        <v>801</v>
      </c>
      <c r="G94" s="227"/>
      <c r="H94" s="205" t="s">
        <v>835</v>
      </c>
      <c r="I94" s="205" t="s">
        <v>836</v>
      </c>
      <c r="J94" s="205"/>
      <c r="K94" s="217"/>
    </row>
    <row r="95" spans="2:11" customFormat="1" ht="15" customHeight="1">
      <c r="B95" s="228"/>
      <c r="C95" s="205" t="s">
        <v>837</v>
      </c>
      <c r="D95" s="205"/>
      <c r="E95" s="205"/>
      <c r="F95" s="226" t="s">
        <v>801</v>
      </c>
      <c r="G95" s="227"/>
      <c r="H95" s="205" t="s">
        <v>837</v>
      </c>
      <c r="I95" s="205" t="s">
        <v>836</v>
      </c>
      <c r="J95" s="205"/>
      <c r="K95" s="217"/>
    </row>
    <row r="96" spans="2:11" customFormat="1" ht="15" customHeight="1">
      <c r="B96" s="228"/>
      <c r="C96" s="205" t="s">
        <v>42</v>
      </c>
      <c r="D96" s="205"/>
      <c r="E96" s="205"/>
      <c r="F96" s="226" t="s">
        <v>801</v>
      </c>
      <c r="G96" s="227"/>
      <c r="H96" s="205" t="s">
        <v>838</v>
      </c>
      <c r="I96" s="205" t="s">
        <v>836</v>
      </c>
      <c r="J96" s="205"/>
      <c r="K96" s="217"/>
    </row>
    <row r="97" spans="2:11" customFormat="1" ht="15" customHeight="1">
      <c r="B97" s="228"/>
      <c r="C97" s="205" t="s">
        <v>52</v>
      </c>
      <c r="D97" s="205"/>
      <c r="E97" s="205"/>
      <c r="F97" s="226" t="s">
        <v>801</v>
      </c>
      <c r="G97" s="227"/>
      <c r="H97" s="205" t="s">
        <v>839</v>
      </c>
      <c r="I97" s="205" t="s">
        <v>836</v>
      </c>
      <c r="J97" s="205"/>
      <c r="K97" s="217"/>
    </row>
    <row r="98" spans="2:11" customFormat="1" ht="15" customHeight="1">
      <c r="B98" s="229"/>
      <c r="C98" s="230"/>
      <c r="D98" s="230"/>
      <c r="E98" s="230"/>
      <c r="F98" s="230"/>
      <c r="G98" s="230"/>
      <c r="H98" s="230"/>
      <c r="I98" s="230"/>
      <c r="J98" s="230"/>
      <c r="K98" s="231"/>
    </row>
    <row r="99" spans="2:11" customFormat="1" ht="18.7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2"/>
    </row>
    <row r="100" spans="2:11" customFormat="1" ht="18.75" customHeight="1"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</row>
    <row r="101" spans="2:11" customFormat="1" ht="7.5" customHeight="1">
      <c r="B101" s="213"/>
      <c r="C101" s="214"/>
      <c r="D101" s="214"/>
      <c r="E101" s="214"/>
      <c r="F101" s="214"/>
      <c r="G101" s="214"/>
      <c r="H101" s="214"/>
      <c r="I101" s="214"/>
      <c r="J101" s="214"/>
      <c r="K101" s="215"/>
    </row>
    <row r="102" spans="2:11" customFormat="1" ht="45" customHeight="1">
      <c r="B102" s="216"/>
      <c r="C102" s="323" t="s">
        <v>840</v>
      </c>
      <c r="D102" s="323"/>
      <c r="E102" s="323"/>
      <c r="F102" s="323"/>
      <c r="G102" s="323"/>
      <c r="H102" s="323"/>
      <c r="I102" s="323"/>
      <c r="J102" s="323"/>
      <c r="K102" s="217"/>
    </row>
    <row r="103" spans="2:11" customFormat="1" ht="17.25" customHeight="1">
      <c r="B103" s="216"/>
      <c r="C103" s="218" t="s">
        <v>795</v>
      </c>
      <c r="D103" s="218"/>
      <c r="E103" s="218"/>
      <c r="F103" s="218" t="s">
        <v>796</v>
      </c>
      <c r="G103" s="219"/>
      <c r="H103" s="218" t="s">
        <v>58</v>
      </c>
      <c r="I103" s="218" t="s">
        <v>61</v>
      </c>
      <c r="J103" s="218" t="s">
        <v>797</v>
      </c>
      <c r="K103" s="217"/>
    </row>
    <row r="104" spans="2:11" customFormat="1" ht="17.25" customHeight="1">
      <c r="B104" s="216"/>
      <c r="C104" s="220" t="s">
        <v>798</v>
      </c>
      <c r="D104" s="220"/>
      <c r="E104" s="220"/>
      <c r="F104" s="221" t="s">
        <v>799</v>
      </c>
      <c r="G104" s="222"/>
      <c r="H104" s="220"/>
      <c r="I104" s="220"/>
      <c r="J104" s="220" t="s">
        <v>800</v>
      </c>
      <c r="K104" s="217"/>
    </row>
    <row r="105" spans="2:11" customFormat="1" ht="5.25" customHeight="1">
      <c r="B105" s="216"/>
      <c r="C105" s="218"/>
      <c r="D105" s="218"/>
      <c r="E105" s="218"/>
      <c r="F105" s="218"/>
      <c r="G105" s="234"/>
      <c r="H105" s="218"/>
      <c r="I105" s="218"/>
      <c r="J105" s="218"/>
      <c r="K105" s="217"/>
    </row>
    <row r="106" spans="2:11" customFormat="1" ht="15" customHeight="1">
      <c r="B106" s="216"/>
      <c r="C106" s="205" t="s">
        <v>57</v>
      </c>
      <c r="D106" s="225"/>
      <c r="E106" s="225"/>
      <c r="F106" s="226" t="s">
        <v>801</v>
      </c>
      <c r="G106" s="205"/>
      <c r="H106" s="205" t="s">
        <v>841</v>
      </c>
      <c r="I106" s="205" t="s">
        <v>803</v>
      </c>
      <c r="J106" s="205">
        <v>20</v>
      </c>
      <c r="K106" s="217"/>
    </row>
    <row r="107" spans="2:11" customFormat="1" ht="15" customHeight="1">
      <c r="B107" s="216"/>
      <c r="C107" s="205" t="s">
        <v>804</v>
      </c>
      <c r="D107" s="205"/>
      <c r="E107" s="205"/>
      <c r="F107" s="226" t="s">
        <v>801</v>
      </c>
      <c r="G107" s="205"/>
      <c r="H107" s="205" t="s">
        <v>841</v>
      </c>
      <c r="I107" s="205" t="s">
        <v>803</v>
      </c>
      <c r="J107" s="205">
        <v>120</v>
      </c>
      <c r="K107" s="217"/>
    </row>
    <row r="108" spans="2:11" customFormat="1" ht="15" customHeight="1">
      <c r="B108" s="228"/>
      <c r="C108" s="205" t="s">
        <v>806</v>
      </c>
      <c r="D108" s="205"/>
      <c r="E108" s="205"/>
      <c r="F108" s="226" t="s">
        <v>807</v>
      </c>
      <c r="G108" s="205"/>
      <c r="H108" s="205" t="s">
        <v>841</v>
      </c>
      <c r="I108" s="205" t="s">
        <v>803</v>
      </c>
      <c r="J108" s="205">
        <v>50</v>
      </c>
      <c r="K108" s="217"/>
    </row>
    <row r="109" spans="2:11" customFormat="1" ht="15" customHeight="1">
      <c r="B109" s="228"/>
      <c r="C109" s="205" t="s">
        <v>809</v>
      </c>
      <c r="D109" s="205"/>
      <c r="E109" s="205"/>
      <c r="F109" s="226" t="s">
        <v>801</v>
      </c>
      <c r="G109" s="205"/>
      <c r="H109" s="205" t="s">
        <v>841</v>
      </c>
      <c r="I109" s="205" t="s">
        <v>811</v>
      </c>
      <c r="J109" s="205"/>
      <c r="K109" s="217"/>
    </row>
    <row r="110" spans="2:11" customFormat="1" ht="15" customHeight="1">
      <c r="B110" s="228"/>
      <c r="C110" s="205" t="s">
        <v>820</v>
      </c>
      <c r="D110" s="205"/>
      <c r="E110" s="205"/>
      <c r="F110" s="226" t="s">
        <v>807</v>
      </c>
      <c r="G110" s="205"/>
      <c r="H110" s="205" t="s">
        <v>841</v>
      </c>
      <c r="I110" s="205" t="s">
        <v>803</v>
      </c>
      <c r="J110" s="205">
        <v>50</v>
      </c>
      <c r="K110" s="217"/>
    </row>
    <row r="111" spans="2:11" customFormat="1" ht="15" customHeight="1">
      <c r="B111" s="228"/>
      <c r="C111" s="205" t="s">
        <v>828</v>
      </c>
      <c r="D111" s="205"/>
      <c r="E111" s="205"/>
      <c r="F111" s="226" t="s">
        <v>807</v>
      </c>
      <c r="G111" s="205"/>
      <c r="H111" s="205" t="s">
        <v>841</v>
      </c>
      <c r="I111" s="205" t="s">
        <v>803</v>
      </c>
      <c r="J111" s="205">
        <v>50</v>
      </c>
      <c r="K111" s="217"/>
    </row>
    <row r="112" spans="2:11" customFormat="1" ht="15" customHeight="1">
      <c r="B112" s="228"/>
      <c r="C112" s="205" t="s">
        <v>826</v>
      </c>
      <c r="D112" s="205"/>
      <c r="E112" s="205"/>
      <c r="F112" s="226" t="s">
        <v>807</v>
      </c>
      <c r="G112" s="205"/>
      <c r="H112" s="205" t="s">
        <v>841</v>
      </c>
      <c r="I112" s="205" t="s">
        <v>803</v>
      </c>
      <c r="J112" s="205">
        <v>50</v>
      </c>
      <c r="K112" s="217"/>
    </row>
    <row r="113" spans="2:11" customFormat="1" ht="15" customHeight="1">
      <c r="B113" s="228"/>
      <c r="C113" s="205" t="s">
        <v>57</v>
      </c>
      <c r="D113" s="205"/>
      <c r="E113" s="205"/>
      <c r="F113" s="226" t="s">
        <v>801</v>
      </c>
      <c r="G113" s="205"/>
      <c r="H113" s="205" t="s">
        <v>842</v>
      </c>
      <c r="I113" s="205" t="s">
        <v>803</v>
      </c>
      <c r="J113" s="205">
        <v>20</v>
      </c>
      <c r="K113" s="217"/>
    </row>
    <row r="114" spans="2:11" customFormat="1" ht="15" customHeight="1">
      <c r="B114" s="228"/>
      <c r="C114" s="205" t="s">
        <v>843</v>
      </c>
      <c r="D114" s="205"/>
      <c r="E114" s="205"/>
      <c r="F114" s="226" t="s">
        <v>801</v>
      </c>
      <c r="G114" s="205"/>
      <c r="H114" s="205" t="s">
        <v>844</v>
      </c>
      <c r="I114" s="205" t="s">
        <v>803</v>
      </c>
      <c r="J114" s="205">
        <v>120</v>
      </c>
      <c r="K114" s="217"/>
    </row>
    <row r="115" spans="2:11" customFormat="1" ht="15" customHeight="1">
      <c r="B115" s="228"/>
      <c r="C115" s="205" t="s">
        <v>42</v>
      </c>
      <c r="D115" s="205"/>
      <c r="E115" s="205"/>
      <c r="F115" s="226" t="s">
        <v>801</v>
      </c>
      <c r="G115" s="205"/>
      <c r="H115" s="205" t="s">
        <v>845</v>
      </c>
      <c r="I115" s="205" t="s">
        <v>836</v>
      </c>
      <c r="J115" s="205"/>
      <c r="K115" s="217"/>
    </row>
    <row r="116" spans="2:11" customFormat="1" ht="15" customHeight="1">
      <c r="B116" s="228"/>
      <c r="C116" s="205" t="s">
        <v>52</v>
      </c>
      <c r="D116" s="205"/>
      <c r="E116" s="205"/>
      <c r="F116" s="226" t="s">
        <v>801</v>
      </c>
      <c r="G116" s="205"/>
      <c r="H116" s="205" t="s">
        <v>846</v>
      </c>
      <c r="I116" s="205" t="s">
        <v>836</v>
      </c>
      <c r="J116" s="205"/>
      <c r="K116" s="217"/>
    </row>
    <row r="117" spans="2:11" customFormat="1" ht="15" customHeight="1">
      <c r="B117" s="228"/>
      <c r="C117" s="205" t="s">
        <v>61</v>
      </c>
      <c r="D117" s="205"/>
      <c r="E117" s="205"/>
      <c r="F117" s="226" t="s">
        <v>801</v>
      </c>
      <c r="G117" s="205"/>
      <c r="H117" s="205" t="s">
        <v>847</v>
      </c>
      <c r="I117" s="205" t="s">
        <v>848</v>
      </c>
      <c r="J117" s="205"/>
      <c r="K117" s="217"/>
    </row>
    <row r="118" spans="2:11" customFormat="1" ht="15" customHeight="1">
      <c r="B118" s="229"/>
      <c r="C118" s="235"/>
      <c r="D118" s="235"/>
      <c r="E118" s="235"/>
      <c r="F118" s="235"/>
      <c r="G118" s="235"/>
      <c r="H118" s="235"/>
      <c r="I118" s="235"/>
      <c r="J118" s="235"/>
      <c r="K118" s="231"/>
    </row>
    <row r="119" spans="2:11" customFormat="1" ht="18.75" customHeight="1">
      <c r="B119" s="236"/>
      <c r="C119" s="237"/>
      <c r="D119" s="237"/>
      <c r="E119" s="237"/>
      <c r="F119" s="238"/>
      <c r="G119" s="237"/>
      <c r="H119" s="237"/>
      <c r="I119" s="237"/>
      <c r="J119" s="237"/>
      <c r="K119" s="236"/>
    </row>
    <row r="120" spans="2:11" customFormat="1" ht="18.75" customHeight="1">
      <c r="B120" s="212"/>
      <c r="C120" s="212"/>
      <c r="D120" s="212"/>
      <c r="E120" s="212"/>
      <c r="F120" s="212"/>
      <c r="G120" s="212"/>
      <c r="H120" s="212"/>
      <c r="I120" s="212"/>
      <c r="J120" s="212"/>
      <c r="K120" s="212"/>
    </row>
    <row r="121" spans="2:11" customFormat="1" ht="7.5" customHeight="1">
      <c r="B121" s="239"/>
      <c r="C121" s="240"/>
      <c r="D121" s="240"/>
      <c r="E121" s="240"/>
      <c r="F121" s="240"/>
      <c r="G121" s="240"/>
      <c r="H121" s="240"/>
      <c r="I121" s="240"/>
      <c r="J121" s="240"/>
      <c r="K121" s="241"/>
    </row>
    <row r="122" spans="2:11" customFormat="1" ht="45" customHeight="1">
      <c r="B122" s="242"/>
      <c r="C122" s="321" t="s">
        <v>849</v>
      </c>
      <c r="D122" s="321"/>
      <c r="E122" s="321"/>
      <c r="F122" s="321"/>
      <c r="G122" s="321"/>
      <c r="H122" s="321"/>
      <c r="I122" s="321"/>
      <c r="J122" s="321"/>
      <c r="K122" s="243"/>
    </row>
    <row r="123" spans="2:11" customFormat="1" ht="17.25" customHeight="1">
      <c r="B123" s="244"/>
      <c r="C123" s="218" t="s">
        <v>795</v>
      </c>
      <c r="D123" s="218"/>
      <c r="E123" s="218"/>
      <c r="F123" s="218" t="s">
        <v>796</v>
      </c>
      <c r="G123" s="219"/>
      <c r="H123" s="218" t="s">
        <v>58</v>
      </c>
      <c r="I123" s="218" t="s">
        <v>61</v>
      </c>
      <c r="J123" s="218" t="s">
        <v>797</v>
      </c>
      <c r="K123" s="245"/>
    </row>
    <row r="124" spans="2:11" customFormat="1" ht="17.25" customHeight="1">
      <c r="B124" s="244"/>
      <c r="C124" s="220" t="s">
        <v>798</v>
      </c>
      <c r="D124" s="220"/>
      <c r="E124" s="220"/>
      <c r="F124" s="221" t="s">
        <v>799</v>
      </c>
      <c r="G124" s="222"/>
      <c r="H124" s="220"/>
      <c r="I124" s="220"/>
      <c r="J124" s="220" t="s">
        <v>800</v>
      </c>
      <c r="K124" s="245"/>
    </row>
    <row r="125" spans="2:11" customFormat="1" ht="5.25" customHeight="1">
      <c r="B125" s="246"/>
      <c r="C125" s="223"/>
      <c r="D125" s="223"/>
      <c r="E125" s="223"/>
      <c r="F125" s="223"/>
      <c r="G125" s="247"/>
      <c r="H125" s="223"/>
      <c r="I125" s="223"/>
      <c r="J125" s="223"/>
      <c r="K125" s="248"/>
    </row>
    <row r="126" spans="2:11" customFormat="1" ht="15" customHeight="1">
      <c r="B126" s="246"/>
      <c r="C126" s="205" t="s">
        <v>804</v>
      </c>
      <c r="D126" s="225"/>
      <c r="E126" s="225"/>
      <c r="F126" s="226" t="s">
        <v>801</v>
      </c>
      <c r="G126" s="205"/>
      <c r="H126" s="205" t="s">
        <v>841</v>
      </c>
      <c r="I126" s="205" t="s">
        <v>803</v>
      </c>
      <c r="J126" s="205">
        <v>120</v>
      </c>
      <c r="K126" s="249"/>
    </row>
    <row r="127" spans="2:11" customFormat="1" ht="15" customHeight="1">
      <c r="B127" s="246"/>
      <c r="C127" s="205" t="s">
        <v>850</v>
      </c>
      <c r="D127" s="205"/>
      <c r="E127" s="205"/>
      <c r="F127" s="226" t="s">
        <v>801</v>
      </c>
      <c r="G127" s="205"/>
      <c r="H127" s="205" t="s">
        <v>851</v>
      </c>
      <c r="I127" s="205" t="s">
        <v>803</v>
      </c>
      <c r="J127" s="205" t="s">
        <v>852</v>
      </c>
      <c r="K127" s="249"/>
    </row>
    <row r="128" spans="2:11" customFormat="1" ht="15" customHeight="1">
      <c r="B128" s="246"/>
      <c r="C128" s="205" t="s">
        <v>749</v>
      </c>
      <c r="D128" s="205"/>
      <c r="E128" s="205"/>
      <c r="F128" s="226" t="s">
        <v>801</v>
      </c>
      <c r="G128" s="205"/>
      <c r="H128" s="205" t="s">
        <v>853</v>
      </c>
      <c r="I128" s="205" t="s">
        <v>803</v>
      </c>
      <c r="J128" s="205" t="s">
        <v>852</v>
      </c>
      <c r="K128" s="249"/>
    </row>
    <row r="129" spans="2:11" customFormat="1" ht="15" customHeight="1">
      <c r="B129" s="246"/>
      <c r="C129" s="205" t="s">
        <v>812</v>
      </c>
      <c r="D129" s="205"/>
      <c r="E129" s="205"/>
      <c r="F129" s="226" t="s">
        <v>807</v>
      </c>
      <c r="G129" s="205"/>
      <c r="H129" s="205" t="s">
        <v>813</v>
      </c>
      <c r="I129" s="205" t="s">
        <v>803</v>
      </c>
      <c r="J129" s="205">
        <v>15</v>
      </c>
      <c r="K129" s="249"/>
    </row>
    <row r="130" spans="2:11" customFormat="1" ht="15" customHeight="1">
      <c r="B130" s="246"/>
      <c r="C130" s="205" t="s">
        <v>814</v>
      </c>
      <c r="D130" s="205"/>
      <c r="E130" s="205"/>
      <c r="F130" s="226" t="s">
        <v>807</v>
      </c>
      <c r="G130" s="205"/>
      <c r="H130" s="205" t="s">
        <v>815</v>
      </c>
      <c r="I130" s="205" t="s">
        <v>803</v>
      </c>
      <c r="J130" s="205">
        <v>15</v>
      </c>
      <c r="K130" s="249"/>
    </row>
    <row r="131" spans="2:11" customFormat="1" ht="15" customHeight="1">
      <c r="B131" s="246"/>
      <c r="C131" s="205" t="s">
        <v>816</v>
      </c>
      <c r="D131" s="205"/>
      <c r="E131" s="205"/>
      <c r="F131" s="226" t="s">
        <v>807</v>
      </c>
      <c r="G131" s="205"/>
      <c r="H131" s="205" t="s">
        <v>817</v>
      </c>
      <c r="I131" s="205" t="s">
        <v>803</v>
      </c>
      <c r="J131" s="205">
        <v>20</v>
      </c>
      <c r="K131" s="249"/>
    </row>
    <row r="132" spans="2:11" customFormat="1" ht="15" customHeight="1">
      <c r="B132" s="246"/>
      <c r="C132" s="205" t="s">
        <v>818</v>
      </c>
      <c r="D132" s="205"/>
      <c r="E132" s="205"/>
      <c r="F132" s="226" t="s">
        <v>807</v>
      </c>
      <c r="G132" s="205"/>
      <c r="H132" s="205" t="s">
        <v>819</v>
      </c>
      <c r="I132" s="205" t="s">
        <v>803</v>
      </c>
      <c r="J132" s="205">
        <v>20</v>
      </c>
      <c r="K132" s="249"/>
    </row>
    <row r="133" spans="2:11" customFormat="1" ht="15" customHeight="1">
      <c r="B133" s="246"/>
      <c r="C133" s="205" t="s">
        <v>806</v>
      </c>
      <c r="D133" s="205"/>
      <c r="E133" s="205"/>
      <c r="F133" s="226" t="s">
        <v>807</v>
      </c>
      <c r="G133" s="205"/>
      <c r="H133" s="205" t="s">
        <v>841</v>
      </c>
      <c r="I133" s="205" t="s">
        <v>803</v>
      </c>
      <c r="J133" s="205">
        <v>50</v>
      </c>
      <c r="K133" s="249"/>
    </row>
    <row r="134" spans="2:11" customFormat="1" ht="15" customHeight="1">
      <c r="B134" s="246"/>
      <c r="C134" s="205" t="s">
        <v>820</v>
      </c>
      <c r="D134" s="205"/>
      <c r="E134" s="205"/>
      <c r="F134" s="226" t="s">
        <v>807</v>
      </c>
      <c r="G134" s="205"/>
      <c r="H134" s="205" t="s">
        <v>841</v>
      </c>
      <c r="I134" s="205" t="s">
        <v>803</v>
      </c>
      <c r="J134" s="205">
        <v>50</v>
      </c>
      <c r="K134" s="249"/>
    </row>
    <row r="135" spans="2:11" customFormat="1" ht="15" customHeight="1">
      <c r="B135" s="246"/>
      <c r="C135" s="205" t="s">
        <v>826</v>
      </c>
      <c r="D135" s="205"/>
      <c r="E135" s="205"/>
      <c r="F135" s="226" t="s">
        <v>807</v>
      </c>
      <c r="G135" s="205"/>
      <c r="H135" s="205" t="s">
        <v>841</v>
      </c>
      <c r="I135" s="205" t="s">
        <v>803</v>
      </c>
      <c r="J135" s="205">
        <v>50</v>
      </c>
      <c r="K135" s="249"/>
    </row>
    <row r="136" spans="2:11" customFormat="1" ht="15" customHeight="1">
      <c r="B136" s="246"/>
      <c r="C136" s="205" t="s">
        <v>828</v>
      </c>
      <c r="D136" s="205"/>
      <c r="E136" s="205"/>
      <c r="F136" s="226" t="s">
        <v>807</v>
      </c>
      <c r="G136" s="205"/>
      <c r="H136" s="205" t="s">
        <v>841</v>
      </c>
      <c r="I136" s="205" t="s">
        <v>803</v>
      </c>
      <c r="J136" s="205">
        <v>50</v>
      </c>
      <c r="K136" s="249"/>
    </row>
    <row r="137" spans="2:11" customFormat="1" ht="15" customHeight="1">
      <c r="B137" s="246"/>
      <c r="C137" s="205" t="s">
        <v>829</v>
      </c>
      <c r="D137" s="205"/>
      <c r="E137" s="205"/>
      <c r="F137" s="226" t="s">
        <v>807</v>
      </c>
      <c r="G137" s="205"/>
      <c r="H137" s="205" t="s">
        <v>854</v>
      </c>
      <c r="I137" s="205" t="s">
        <v>803</v>
      </c>
      <c r="J137" s="205">
        <v>255</v>
      </c>
      <c r="K137" s="249"/>
    </row>
    <row r="138" spans="2:11" customFormat="1" ht="15" customHeight="1">
      <c r="B138" s="246"/>
      <c r="C138" s="205" t="s">
        <v>831</v>
      </c>
      <c r="D138" s="205"/>
      <c r="E138" s="205"/>
      <c r="F138" s="226" t="s">
        <v>801</v>
      </c>
      <c r="G138" s="205"/>
      <c r="H138" s="205" t="s">
        <v>855</v>
      </c>
      <c r="I138" s="205" t="s">
        <v>833</v>
      </c>
      <c r="J138" s="205"/>
      <c r="K138" s="249"/>
    </row>
    <row r="139" spans="2:11" customFormat="1" ht="15" customHeight="1">
      <c r="B139" s="246"/>
      <c r="C139" s="205" t="s">
        <v>834</v>
      </c>
      <c r="D139" s="205"/>
      <c r="E139" s="205"/>
      <c r="F139" s="226" t="s">
        <v>801</v>
      </c>
      <c r="G139" s="205"/>
      <c r="H139" s="205" t="s">
        <v>856</v>
      </c>
      <c r="I139" s="205" t="s">
        <v>836</v>
      </c>
      <c r="J139" s="205"/>
      <c r="K139" s="249"/>
    </row>
    <row r="140" spans="2:11" customFormat="1" ht="15" customHeight="1">
      <c r="B140" s="246"/>
      <c r="C140" s="205" t="s">
        <v>837</v>
      </c>
      <c r="D140" s="205"/>
      <c r="E140" s="205"/>
      <c r="F140" s="226" t="s">
        <v>801</v>
      </c>
      <c r="G140" s="205"/>
      <c r="H140" s="205" t="s">
        <v>837</v>
      </c>
      <c r="I140" s="205" t="s">
        <v>836</v>
      </c>
      <c r="J140" s="205"/>
      <c r="K140" s="249"/>
    </row>
    <row r="141" spans="2:11" customFormat="1" ht="15" customHeight="1">
      <c r="B141" s="246"/>
      <c r="C141" s="205" t="s">
        <v>42</v>
      </c>
      <c r="D141" s="205"/>
      <c r="E141" s="205"/>
      <c r="F141" s="226" t="s">
        <v>801</v>
      </c>
      <c r="G141" s="205"/>
      <c r="H141" s="205" t="s">
        <v>857</v>
      </c>
      <c r="I141" s="205" t="s">
        <v>836</v>
      </c>
      <c r="J141" s="205"/>
      <c r="K141" s="249"/>
    </row>
    <row r="142" spans="2:11" customFormat="1" ht="15" customHeight="1">
      <c r="B142" s="246"/>
      <c r="C142" s="205" t="s">
        <v>858</v>
      </c>
      <c r="D142" s="205"/>
      <c r="E142" s="205"/>
      <c r="F142" s="226" t="s">
        <v>801</v>
      </c>
      <c r="G142" s="205"/>
      <c r="H142" s="205" t="s">
        <v>859</v>
      </c>
      <c r="I142" s="205" t="s">
        <v>836</v>
      </c>
      <c r="J142" s="205"/>
      <c r="K142" s="249"/>
    </row>
    <row r="143" spans="2:11" customFormat="1" ht="15" customHeight="1">
      <c r="B143" s="250"/>
      <c r="C143" s="251"/>
      <c r="D143" s="251"/>
      <c r="E143" s="251"/>
      <c r="F143" s="251"/>
      <c r="G143" s="251"/>
      <c r="H143" s="251"/>
      <c r="I143" s="251"/>
      <c r="J143" s="251"/>
      <c r="K143" s="252"/>
    </row>
    <row r="144" spans="2:11" customFormat="1" ht="18.75" customHeight="1">
      <c r="B144" s="237"/>
      <c r="C144" s="237"/>
      <c r="D144" s="237"/>
      <c r="E144" s="237"/>
      <c r="F144" s="238"/>
      <c r="G144" s="237"/>
      <c r="H144" s="237"/>
      <c r="I144" s="237"/>
      <c r="J144" s="237"/>
      <c r="K144" s="237"/>
    </row>
    <row r="145" spans="2:11" customFormat="1" ht="18.75" customHeight="1">
      <c r="B145" s="212"/>
      <c r="C145" s="212"/>
      <c r="D145" s="212"/>
      <c r="E145" s="212"/>
      <c r="F145" s="212"/>
      <c r="G145" s="212"/>
      <c r="H145" s="212"/>
      <c r="I145" s="212"/>
      <c r="J145" s="212"/>
      <c r="K145" s="212"/>
    </row>
    <row r="146" spans="2:11" customFormat="1" ht="7.5" customHeight="1">
      <c r="B146" s="213"/>
      <c r="C146" s="214"/>
      <c r="D146" s="214"/>
      <c r="E146" s="214"/>
      <c r="F146" s="214"/>
      <c r="G146" s="214"/>
      <c r="H146" s="214"/>
      <c r="I146" s="214"/>
      <c r="J146" s="214"/>
      <c r="K146" s="215"/>
    </row>
    <row r="147" spans="2:11" customFormat="1" ht="45" customHeight="1">
      <c r="B147" s="216"/>
      <c r="C147" s="323" t="s">
        <v>860</v>
      </c>
      <c r="D147" s="323"/>
      <c r="E147" s="323"/>
      <c r="F147" s="323"/>
      <c r="G147" s="323"/>
      <c r="H147" s="323"/>
      <c r="I147" s="323"/>
      <c r="J147" s="323"/>
      <c r="K147" s="217"/>
    </row>
    <row r="148" spans="2:11" customFormat="1" ht="17.25" customHeight="1">
      <c r="B148" s="216"/>
      <c r="C148" s="218" t="s">
        <v>795</v>
      </c>
      <c r="D148" s="218"/>
      <c r="E148" s="218"/>
      <c r="F148" s="218" t="s">
        <v>796</v>
      </c>
      <c r="G148" s="219"/>
      <c r="H148" s="218" t="s">
        <v>58</v>
      </c>
      <c r="I148" s="218" t="s">
        <v>61</v>
      </c>
      <c r="J148" s="218" t="s">
        <v>797</v>
      </c>
      <c r="K148" s="217"/>
    </row>
    <row r="149" spans="2:11" customFormat="1" ht="17.25" customHeight="1">
      <c r="B149" s="216"/>
      <c r="C149" s="220" t="s">
        <v>798</v>
      </c>
      <c r="D149" s="220"/>
      <c r="E149" s="220"/>
      <c r="F149" s="221" t="s">
        <v>799</v>
      </c>
      <c r="G149" s="222"/>
      <c r="H149" s="220"/>
      <c r="I149" s="220"/>
      <c r="J149" s="220" t="s">
        <v>800</v>
      </c>
      <c r="K149" s="217"/>
    </row>
    <row r="150" spans="2:11" customFormat="1" ht="5.25" customHeight="1">
      <c r="B150" s="228"/>
      <c r="C150" s="223"/>
      <c r="D150" s="223"/>
      <c r="E150" s="223"/>
      <c r="F150" s="223"/>
      <c r="G150" s="224"/>
      <c r="H150" s="223"/>
      <c r="I150" s="223"/>
      <c r="J150" s="223"/>
      <c r="K150" s="249"/>
    </row>
    <row r="151" spans="2:11" customFormat="1" ht="15" customHeight="1">
      <c r="B151" s="228"/>
      <c r="C151" s="253" t="s">
        <v>804</v>
      </c>
      <c r="D151" s="205"/>
      <c r="E151" s="205"/>
      <c r="F151" s="254" t="s">
        <v>801</v>
      </c>
      <c r="G151" s="205"/>
      <c r="H151" s="253" t="s">
        <v>841</v>
      </c>
      <c r="I151" s="253" t="s">
        <v>803</v>
      </c>
      <c r="J151" s="253">
        <v>120</v>
      </c>
      <c r="K151" s="249"/>
    </row>
    <row r="152" spans="2:11" customFormat="1" ht="15" customHeight="1">
      <c r="B152" s="228"/>
      <c r="C152" s="253" t="s">
        <v>850</v>
      </c>
      <c r="D152" s="205"/>
      <c r="E152" s="205"/>
      <c r="F152" s="254" t="s">
        <v>801</v>
      </c>
      <c r="G152" s="205"/>
      <c r="H152" s="253" t="s">
        <v>861</v>
      </c>
      <c r="I152" s="253" t="s">
        <v>803</v>
      </c>
      <c r="J152" s="253" t="s">
        <v>852</v>
      </c>
      <c r="K152" s="249"/>
    </row>
    <row r="153" spans="2:11" customFormat="1" ht="15" customHeight="1">
      <c r="B153" s="228"/>
      <c r="C153" s="253" t="s">
        <v>749</v>
      </c>
      <c r="D153" s="205"/>
      <c r="E153" s="205"/>
      <c r="F153" s="254" t="s">
        <v>801</v>
      </c>
      <c r="G153" s="205"/>
      <c r="H153" s="253" t="s">
        <v>862</v>
      </c>
      <c r="I153" s="253" t="s">
        <v>803</v>
      </c>
      <c r="J153" s="253" t="s">
        <v>852</v>
      </c>
      <c r="K153" s="249"/>
    </row>
    <row r="154" spans="2:11" customFormat="1" ht="15" customHeight="1">
      <c r="B154" s="228"/>
      <c r="C154" s="253" t="s">
        <v>806</v>
      </c>
      <c r="D154" s="205"/>
      <c r="E154" s="205"/>
      <c r="F154" s="254" t="s">
        <v>807</v>
      </c>
      <c r="G154" s="205"/>
      <c r="H154" s="253" t="s">
        <v>841</v>
      </c>
      <c r="I154" s="253" t="s">
        <v>803</v>
      </c>
      <c r="J154" s="253">
        <v>50</v>
      </c>
      <c r="K154" s="249"/>
    </row>
    <row r="155" spans="2:11" customFormat="1" ht="15" customHeight="1">
      <c r="B155" s="228"/>
      <c r="C155" s="253" t="s">
        <v>809</v>
      </c>
      <c r="D155" s="205"/>
      <c r="E155" s="205"/>
      <c r="F155" s="254" t="s">
        <v>801</v>
      </c>
      <c r="G155" s="205"/>
      <c r="H155" s="253" t="s">
        <v>841</v>
      </c>
      <c r="I155" s="253" t="s">
        <v>811</v>
      </c>
      <c r="J155" s="253"/>
      <c r="K155" s="249"/>
    </row>
    <row r="156" spans="2:11" customFormat="1" ht="15" customHeight="1">
      <c r="B156" s="228"/>
      <c r="C156" s="253" t="s">
        <v>820</v>
      </c>
      <c r="D156" s="205"/>
      <c r="E156" s="205"/>
      <c r="F156" s="254" t="s">
        <v>807</v>
      </c>
      <c r="G156" s="205"/>
      <c r="H156" s="253" t="s">
        <v>841</v>
      </c>
      <c r="I156" s="253" t="s">
        <v>803</v>
      </c>
      <c r="J156" s="253">
        <v>50</v>
      </c>
      <c r="K156" s="249"/>
    </row>
    <row r="157" spans="2:11" customFormat="1" ht="15" customHeight="1">
      <c r="B157" s="228"/>
      <c r="C157" s="253" t="s">
        <v>828</v>
      </c>
      <c r="D157" s="205"/>
      <c r="E157" s="205"/>
      <c r="F157" s="254" t="s">
        <v>807</v>
      </c>
      <c r="G157" s="205"/>
      <c r="H157" s="253" t="s">
        <v>841</v>
      </c>
      <c r="I157" s="253" t="s">
        <v>803</v>
      </c>
      <c r="J157" s="253">
        <v>50</v>
      </c>
      <c r="K157" s="249"/>
    </row>
    <row r="158" spans="2:11" customFormat="1" ht="15" customHeight="1">
      <c r="B158" s="228"/>
      <c r="C158" s="253" t="s">
        <v>826</v>
      </c>
      <c r="D158" s="205"/>
      <c r="E158" s="205"/>
      <c r="F158" s="254" t="s">
        <v>807</v>
      </c>
      <c r="G158" s="205"/>
      <c r="H158" s="253" t="s">
        <v>841</v>
      </c>
      <c r="I158" s="253" t="s">
        <v>803</v>
      </c>
      <c r="J158" s="253">
        <v>50</v>
      </c>
      <c r="K158" s="249"/>
    </row>
    <row r="159" spans="2:11" customFormat="1" ht="15" customHeight="1">
      <c r="B159" s="228"/>
      <c r="C159" s="253" t="s">
        <v>133</v>
      </c>
      <c r="D159" s="205"/>
      <c r="E159" s="205"/>
      <c r="F159" s="254" t="s">
        <v>801</v>
      </c>
      <c r="G159" s="205"/>
      <c r="H159" s="253" t="s">
        <v>863</v>
      </c>
      <c r="I159" s="253" t="s">
        <v>803</v>
      </c>
      <c r="J159" s="253" t="s">
        <v>864</v>
      </c>
      <c r="K159" s="249"/>
    </row>
    <row r="160" spans="2:11" customFormat="1" ht="15" customHeight="1">
      <c r="B160" s="228"/>
      <c r="C160" s="253" t="s">
        <v>865</v>
      </c>
      <c r="D160" s="205"/>
      <c r="E160" s="205"/>
      <c r="F160" s="254" t="s">
        <v>801</v>
      </c>
      <c r="G160" s="205"/>
      <c r="H160" s="253" t="s">
        <v>866</v>
      </c>
      <c r="I160" s="253" t="s">
        <v>836</v>
      </c>
      <c r="J160" s="253"/>
      <c r="K160" s="249"/>
    </row>
    <row r="161" spans="2:11" customFormat="1" ht="15" customHeight="1">
      <c r="B161" s="255"/>
      <c r="C161" s="235"/>
      <c r="D161" s="235"/>
      <c r="E161" s="235"/>
      <c r="F161" s="235"/>
      <c r="G161" s="235"/>
      <c r="H161" s="235"/>
      <c r="I161" s="235"/>
      <c r="J161" s="235"/>
      <c r="K161" s="256"/>
    </row>
    <row r="162" spans="2:11" customFormat="1" ht="18.75" customHeight="1">
      <c r="B162" s="237"/>
      <c r="C162" s="247"/>
      <c r="D162" s="247"/>
      <c r="E162" s="247"/>
      <c r="F162" s="257"/>
      <c r="G162" s="247"/>
      <c r="H162" s="247"/>
      <c r="I162" s="247"/>
      <c r="J162" s="247"/>
      <c r="K162" s="237"/>
    </row>
    <row r="163" spans="2:11" customFormat="1" ht="18.75" customHeight="1"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</row>
    <row r="164" spans="2:11" customFormat="1" ht="7.5" customHeight="1">
      <c r="B164" s="194"/>
      <c r="C164" s="195"/>
      <c r="D164" s="195"/>
      <c r="E164" s="195"/>
      <c r="F164" s="195"/>
      <c r="G164" s="195"/>
      <c r="H164" s="195"/>
      <c r="I164" s="195"/>
      <c r="J164" s="195"/>
      <c r="K164" s="196"/>
    </row>
    <row r="165" spans="2:11" customFormat="1" ht="45" customHeight="1">
      <c r="B165" s="197"/>
      <c r="C165" s="321" t="s">
        <v>867</v>
      </c>
      <c r="D165" s="321"/>
      <c r="E165" s="321"/>
      <c r="F165" s="321"/>
      <c r="G165" s="321"/>
      <c r="H165" s="321"/>
      <c r="I165" s="321"/>
      <c r="J165" s="321"/>
      <c r="K165" s="198"/>
    </row>
    <row r="166" spans="2:11" customFormat="1" ht="17.25" customHeight="1">
      <c r="B166" s="197"/>
      <c r="C166" s="218" t="s">
        <v>795</v>
      </c>
      <c r="D166" s="218"/>
      <c r="E166" s="218"/>
      <c r="F166" s="218" t="s">
        <v>796</v>
      </c>
      <c r="G166" s="258"/>
      <c r="H166" s="259" t="s">
        <v>58</v>
      </c>
      <c r="I166" s="259" t="s">
        <v>61</v>
      </c>
      <c r="J166" s="218" t="s">
        <v>797</v>
      </c>
      <c r="K166" s="198"/>
    </row>
    <row r="167" spans="2:11" customFormat="1" ht="17.25" customHeight="1">
      <c r="B167" s="199"/>
      <c r="C167" s="220" t="s">
        <v>798</v>
      </c>
      <c r="D167" s="220"/>
      <c r="E167" s="220"/>
      <c r="F167" s="221" t="s">
        <v>799</v>
      </c>
      <c r="G167" s="260"/>
      <c r="H167" s="261"/>
      <c r="I167" s="261"/>
      <c r="J167" s="220" t="s">
        <v>800</v>
      </c>
      <c r="K167" s="200"/>
    </row>
    <row r="168" spans="2:11" customFormat="1" ht="5.25" customHeight="1">
      <c r="B168" s="228"/>
      <c r="C168" s="223"/>
      <c r="D168" s="223"/>
      <c r="E168" s="223"/>
      <c r="F168" s="223"/>
      <c r="G168" s="224"/>
      <c r="H168" s="223"/>
      <c r="I168" s="223"/>
      <c r="J168" s="223"/>
      <c r="K168" s="249"/>
    </row>
    <row r="169" spans="2:11" customFormat="1" ht="15" customHeight="1">
      <c r="B169" s="228"/>
      <c r="C169" s="205" t="s">
        <v>804</v>
      </c>
      <c r="D169" s="205"/>
      <c r="E169" s="205"/>
      <c r="F169" s="226" t="s">
        <v>801</v>
      </c>
      <c r="G169" s="205"/>
      <c r="H169" s="205" t="s">
        <v>841</v>
      </c>
      <c r="I169" s="205" t="s">
        <v>803</v>
      </c>
      <c r="J169" s="205">
        <v>120</v>
      </c>
      <c r="K169" s="249"/>
    </row>
    <row r="170" spans="2:11" customFormat="1" ht="15" customHeight="1">
      <c r="B170" s="228"/>
      <c r="C170" s="205" t="s">
        <v>850</v>
      </c>
      <c r="D170" s="205"/>
      <c r="E170" s="205"/>
      <c r="F170" s="226" t="s">
        <v>801</v>
      </c>
      <c r="G170" s="205"/>
      <c r="H170" s="205" t="s">
        <v>851</v>
      </c>
      <c r="I170" s="205" t="s">
        <v>803</v>
      </c>
      <c r="J170" s="205" t="s">
        <v>852</v>
      </c>
      <c r="K170" s="249"/>
    </row>
    <row r="171" spans="2:11" customFormat="1" ht="15" customHeight="1">
      <c r="B171" s="228"/>
      <c r="C171" s="205" t="s">
        <v>749</v>
      </c>
      <c r="D171" s="205"/>
      <c r="E171" s="205"/>
      <c r="F171" s="226" t="s">
        <v>801</v>
      </c>
      <c r="G171" s="205"/>
      <c r="H171" s="205" t="s">
        <v>868</v>
      </c>
      <c r="I171" s="205" t="s">
        <v>803</v>
      </c>
      <c r="J171" s="205" t="s">
        <v>852</v>
      </c>
      <c r="K171" s="249"/>
    </row>
    <row r="172" spans="2:11" customFormat="1" ht="15" customHeight="1">
      <c r="B172" s="228"/>
      <c r="C172" s="205" t="s">
        <v>806</v>
      </c>
      <c r="D172" s="205"/>
      <c r="E172" s="205"/>
      <c r="F172" s="226" t="s">
        <v>807</v>
      </c>
      <c r="G172" s="205"/>
      <c r="H172" s="205" t="s">
        <v>868</v>
      </c>
      <c r="I172" s="205" t="s">
        <v>803</v>
      </c>
      <c r="J172" s="205">
        <v>50</v>
      </c>
      <c r="K172" s="249"/>
    </row>
    <row r="173" spans="2:11" customFormat="1" ht="15" customHeight="1">
      <c r="B173" s="228"/>
      <c r="C173" s="205" t="s">
        <v>809</v>
      </c>
      <c r="D173" s="205"/>
      <c r="E173" s="205"/>
      <c r="F173" s="226" t="s">
        <v>801</v>
      </c>
      <c r="G173" s="205"/>
      <c r="H173" s="205" t="s">
        <v>868</v>
      </c>
      <c r="I173" s="205" t="s">
        <v>811</v>
      </c>
      <c r="J173" s="205"/>
      <c r="K173" s="249"/>
    </row>
    <row r="174" spans="2:11" customFormat="1" ht="15" customHeight="1">
      <c r="B174" s="228"/>
      <c r="C174" s="205" t="s">
        <v>820</v>
      </c>
      <c r="D174" s="205"/>
      <c r="E174" s="205"/>
      <c r="F174" s="226" t="s">
        <v>807</v>
      </c>
      <c r="G174" s="205"/>
      <c r="H174" s="205" t="s">
        <v>868</v>
      </c>
      <c r="I174" s="205" t="s">
        <v>803</v>
      </c>
      <c r="J174" s="205">
        <v>50</v>
      </c>
      <c r="K174" s="249"/>
    </row>
    <row r="175" spans="2:11" customFormat="1" ht="15" customHeight="1">
      <c r="B175" s="228"/>
      <c r="C175" s="205" t="s">
        <v>828</v>
      </c>
      <c r="D175" s="205"/>
      <c r="E175" s="205"/>
      <c r="F175" s="226" t="s">
        <v>807</v>
      </c>
      <c r="G175" s="205"/>
      <c r="H175" s="205" t="s">
        <v>868</v>
      </c>
      <c r="I175" s="205" t="s">
        <v>803</v>
      </c>
      <c r="J175" s="205">
        <v>50</v>
      </c>
      <c r="K175" s="249"/>
    </row>
    <row r="176" spans="2:11" customFormat="1" ht="15" customHeight="1">
      <c r="B176" s="228"/>
      <c r="C176" s="205" t="s">
        <v>826</v>
      </c>
      <c r="D176" s="205"/>
      <c r="E176" s="205"/>
      <c r="F176" s="226" t="s">
        <v>807</v>
      </c>
      <c r="G176" s="205"/>
      <c r="H176" s="205" t="s">
        <v>868</v>
      </c>
      <c r="I176" s="205" t="s">
        <v>803</v>
      </c>
      <c r="J176" s="205">
        <v>50</v>
      </c>
      <c r="K176" s="249"/>
    </row>
    <row r="177" spans="2:11" customFormat="1" ht="15" customHeight="1">
      <c r="B177" s="228"/>
      <c r="C177" s="205" t="s">
        <v>144</v>
      </c>
      <c r="D177" s="205"/>
      <c r="E177" s="205"/>
      <c r="F177" s="226" t="s">
        <v>801</v>
      </c>
      <c r="G177" s="205"/>
      <c r="H177" s="205" t="s">
        <v>869</v>
      </c>
      <c r="I177" s="205" t="s">
        <v>870</v>
      </c>
      <c r="J177" s="205"/>
      <c r="K177" s="249"/>
    </row>
    <row r="178" spans="2:11" customFormat="1" ht="15" customHeight="1">
      <c r="B178" s="228"/>
      <c r="C178" s="205" t="s">
        <v>61</v>
      </c>
      <c r="D178" s="205"/>
      <c r="E178" s="205"/>
      <c r="F178" s="226" t="s">
        <v>801</v>
      </c>
      <c r="G178" s="205"/>
      <c r="H178" s="205" t="s">
        <v>871</v>
      </c>
      <c r="I178" s="205" t="s">
        <v>872</v>
      </c>
      <c r="J178" s="205">
        <v>1</v>
      </c>
      <c r="K178" s="249"/>
    </row>
    <row r="179" spans="2:11" customFormat="1" ht="15" customHeight="1">
      <c r="B179" s="228"/>
      <c r="C179" s="205" t="s">
        <v>57</v>
      </c>
      <c r="D179" s="205"/>
      <c r="E179" s="205"/>
      <c r="F179" s="226" t="s">
        <v>801</v>
      </c>
      <c r="G179" s="205"/>
      <c r="H179" s="205" t="s">
        <v>873</v>
      </c>
      <c r="I179" s="205" t="s">
        <v>803</v>
      </c>
      <c r="J179" s="205">
        <v>20</v>
      </c>
      <c r="K179" s="249"/>
    </row>
    <row r="180" spans="2:11" customFormat="1" ht="15" customHeight="1">
      <c r="B180" s="228"/>
      <c r="C180" s="205" t="s">
        <v>58</v>
      </c>
      <c r="D180" s="205"/>
      <c r="E180" s="205"/>
      <c r="F180" s="226" t="s">
        <v>801</v>
      </c>
      <c r="G180" s="205"/>
      <c r="H180" s="205" t="s">
        <v>874</v>
      </c>
      <c r="I180" s="205" t="s">
        <v>803</v>
      </c>
      <c r="J180" s="205">
        <v>255</v>
      </c>
      <c r="K180" s="249"/>
    </row>
    <row r="181" spans="2:11" customFormat="1" ht="15" customHeight="1">
      <c r="B181" s="228"/>
      <c r="C181" s="205" t="s">
        <v>145</v>
      </c>
      <c r="D181" s="205"/>
      <c r="E181" s="205"/>
      <c r="F181" s="226" t="s">
        <v>801</v>
      </c>
      <c r="G181" s="205"/>
      <c r="H181" s="205" t="s">
        <v>765</v>
      </c>
      <c r="I181" s="205" t="s">
        <v>803</v>
      </c>
      <c r="J181" s="205">
        <v>10</v>
      </c>
      <c r="K181" s="249"/>
    </row>
    <row r="182" spans="2:11" customFormat="1" ht="15" customHeight="1">
      <c r="B182" s="228"/>
      <c r="C182" s="205" t="s">
        <v>146</v>
      </c>
      <c r="D182" s="205"/>
      <c r="E182" s="205"/>
      <c r="F182" s="226" t="s">
        <v>801</v>
      </c>
      <c r="G182" s="205"/>
      <c r="H182" s="205" t="s">
        <v>875</v>
      </c>
      <c r="I182" s="205" t="s">
        <v>836</v>
      </c>
      <c r="J182" s="205"/>
      <c r="K182" s="249"/>
    </row>
    <row r="183" spans="2:11" customFormat="1" ht="15" customHeight="1">
      <c r="B183" s="228"/>
      <c r="C183" s="205" t="s">
        <v>876</v>
      </c>
      <c r="D183" s="205"/>
      <c r="E183" s="205"/>
      <c r="F183" s="226" t="s">
        <v>801</v>
      </c>
      <c r="G183" s="205"/>
      <c r="H183" s="205" t="s">
        <v>877</v>
      </c>
      <c r="I183" s="205" t="s">
        <v>836</v>
      </c>
      <c r="J183" s="205"/>
      <c r="K183" s="249"/>
    </row>
    <row r="184" spans="2:11" customFormat="1" ht="15" customHeight="1">
      <c r="B184" s="228"/>
      <c r="C184" s="205" t="s">
        <v>865</v>
      </c>
      <c r="D184" s="205"/>
      <c r="E184" s="205"/>
      <c r="F184" s="226" t="s">
        <v>801</v>
      </c>
      <c r="G184" s="205"/>
      <c r="H184" s="205" t="s">
        <v>878</v>
      </c>
      <c r="I184" s="205" t="s">
        <v>836</v>
      </c>
      <c r="J184" s="205"/>
      <c r="K184" s="249"/>
    </row>
    <row r="185" spans="2:11" customFormat="1" ht="15" customHeight="1">
      <c r="B185" s="228"/>
      <c r="C185" s="205" t="s">
        <v>148</v>
      </c>
      <c r="D185" s="205"/>
      <c r="E185" s="205"/>
      <c r="F185" s="226" t="s">
        <v>807</v>
      </c>
      <c r="G185" s="205"/>
      <c r="H185" s="205" t="s">
        <v>879</v>
      </c>
      <c r="I185" s="205" t="s">
        <v>803</v>
      </c>
      <c r="J185" s="205">
        <v>50</v>
      </c>
      <c r="K185" s="249"/>
    </row>
    <row r="186" spans="2:11" customFormat="1" ht="15" customHeight="1">
      <c r="B186" s="228"/>
      <c r="C186" s="205" t="s">
        <v>880</v>
      </c>
      <c r="D186" s="205"/>
      <c r="E186" s="205"/>
      <c r="F186" s="226" t="s">
        <v>807</v>
      </c>
      <c r="G186" s="205"/>
      <c r="H186" s="205" t="s">
        <v>881</v>
      </c>
      <c r="I186" s="205" t="s">
        <v>882</v>
      </c>
      <c r="J186" s="205"/>
      <c r="K186" s="249"/>
    </row>
    <row r="187" spans="2:11" customFormat="1" ht="15" customHeight="1">
      <c r="B187" s="228"/>
      <c r="C187" s="205" t="s">
        <v>883</v>
      </c>
      <c r="D187" s="205"/>
      <c r="E187" s="205"/>
      <c r="F187" s="226" t="s">
        <v>807</v>
      </c>
      <c r="G187" s="205"/>
      <c r="H187" s="205" t="s">
        <v>884</v>
      </c>
      <c r="I187" s="205" t="s">
        <v>882</v>
      </c>
      <c r="J187" s="205"/>
      <c r="K187" s="249"/>
    </row>
    <row r="188" spans="2:11" customFormat="1" ht="15" customHeight="1">
      <c r="B188" s="228"/>
      <c r="C188" s="205" t="s">
        <v>885</v>
      </c>
      <c r="D188" s="205"/>
      <c r="E188" s="205"/>
      <c r="F188" s="226" t="s">
        <v>807</v>
      </c>
      <c r="G188" s="205"/>
      <c r="H188" s="205" t="s">
        <v>886</v>
      </c>
      <c r="I188" s="205" t="s">
        <v>882</v>
      </c>
      <c r="J188" s="205"/>
      <c r="K188" s="249"/>
    </row>
    <row r="189" spans="2:11" customFormat="1" ht="15" customHeight="1">
      <c r="B189" s="228"/>
      <c r="C189" s="262" t="s">
        <v>887</v>
      </c>
      <c r="D189" s="205"/>
      <c r="E189" s="205"/>
      <c r="F189" s="226" t="s">
        <v>807</v>
      </c>
      <c r="G189" s="205"/>
      <c r="H189" s="205" t="s">
        <v>888</v>
      </c>
      <c r="I189" s="205" t="s">
        <v>889</v>
      </c>
      <c r="J189" s="263" t="s">
        <v>890</v>
      </c>
      <c r="K189" s="249"/>
    </row>
    <row r="190" spans="2:11" customFormat="1" ht="15" customHeight="1">
      <c r="B190" s="264"/>
      <c r="C190" s="265" t="s">
        <v>891</v>
      </c>
      <c r="D190" s="266"/>
      <c r="E190" s="266"/>
      <c r="F190" s="267" t="s">
        <v>807</v>
      </c>
      <c r="G190" s="266"/>
      <c r="H190" s="266" t="s">
        <v>892</v>
      </c>
      <c r="I190" s="266" t="s">
        <v>889</v>
      </c>
      <c r="J190" s="268" t="s">
        <v>890</v>
      </c>
      <c r="K190" s="269"/>
    </row>
    <row r="191" spans="2:11" customFormat="1" ht="15" customHeight="1">
      <c r="B191" s="228"/>
      <c r="C191" s="262" t="s">
        <v>46</v>
      </c>
      <c r="D191" s="205"/>
      <c r="E191" s="205"/>
      <c r="F191" s="226" t="s">
        <v>801</v>
      </c>
      <c r="G191" s="205"/>
      <c r="H191" s="202" t="s">
        <v>893</v>
      </c>
      <c r="I191" s="205" t="s">
        <v>894</v>
      </c>
      <c r="J191" s="205"/>
      <c r="K191" s="249"/>
    </row>
    <row r="192" spans="2:11" customFormat="1" ht="15" customHeight="1">
      <c r="B192" s="228"/>
      <c r="C192" s="262" t="s">
        <v>895</v>
      </c>
      <c r="D192" s="205"/>
      <c r="E192" s="205"/>
      <c r="F192" s="226" t="s">
        <v>801</v>
      </c>
      <c r="G192" s="205"/>
      <c r="H192" s="205" t="s">
        <v>896</v>
      </c>
      <c r="I192" s="205" t="s">
        <v>836</v>
      </c>
      <c r="J192" s="205"/>
      <c r="K192" s="249"/>
    </row>
    <row r="193" spans="2:11" customFormat="1" ht="15" customHeight="1">
      <c r="B193" s="228"/>
      <c r="C193" s="262" t="s">
        <v>897</v>
      </c>
      <c r="D193" s="205"/>
      <c r="E193" s="205"/>
      <c r="F193" s="226" t="s">
        <v>801</v>
      </c>
      <c r="G193" s="205"/>
      <c r="H193" s="205" t="s">
        <v>898</v>
      </c>
      <c r="I193" s="205" t="s">
        <v>836</v>
      </c>
      <c r="J193" s="205"/>
      <c r="K193" s="249"/>
    </row>
    <row r="194" spans="2:11" customFormat="1" ht="15" customHeight="1">
      <c r="B194" s="228"/>
      <c r="C194" s="262" t="s">
        <v>899</v>
      </c>
      <c r="D194" s="205"/>
      <c r="E194" s="205"/>
      <c r="F194" s="226" t="s">
        <v>807</v>
      </c>
      <c r="G194" s="205"/>
      <c r="H194" s="205" t="s">
        <v>900</v>
      </c>
      <c r="I194" s="205" t="s">
        <v>836</v>
      </c>
      <c r="J194" s="205"/>
      <c r="K194" s="249"/>
    </row>
    <row r="195" spans="2:11" customFormat="1" ht="15" customHeight="1">
      <c r="B195" s="255"/>
      <c r="C195" s="270"/>
      <c r="D195" s="235"/>
      <c r="E195" s="235"/>
      <c r="F195" s="235"/>
      <c r="G195" s="235"/>
      <c r="H195" s="235"/>
      <c r="I195" s="235"/>
      <c r="J195" s="235"/>
      <c r="K195" s="256"/>
    </row>
    <row r="196" spans="2:11" customFormat="1" ht="18.75" customHeight="1">
      <c r="B196" s="237"/>
      <c r="C196" s="247"/>
      <c r="D196" s="247"/>
      <c r="E196" s="247"/>
      <c r="F196" s="257"/>
      <c r="G196" s="247"/>
      <c r="H196" s="247"/>
      <c r="I196" s="247"/>
      <c r="J196" s="247"/>
      <c r="K196" s="237"/>
    </row>
    <row r="197" spans="2:11" customFormat="1" ht="18.75" customHeight="1">
      <c r="B197" s="237"/>
      <c r="C197" s="247"/>
      <c r="D197" s="247"/>
      <c r="E197" s="247"/>
      <c r="F197" s="257"/>
      <c r="G197" s="247"/>
      <c r="H197" s="247"/>
      <c r="I197" s="247"/>
      <c r="J197" s="247"/>
      <c r="K197" s="237"/>
    </row>
    <row r="198" spans="2:11" customFormat="1" ht="18.75" customHeight="1">
      <c r="B198" s="212"/>
      <c r="C198" s="212"/>
      <c r="D198" s="212"/>
      <c r="E198" s="212"/>
      <c r="F198" s="212"/>
      <c r="G198" s="212"/>
      <c r="H198" s="212"/>
      <c r="I198" s="212"/>
      <c r="J198" s="212"/>
      <c r="K198" s="212"/>
    </row>
    <row r="199" spans="2:11" customFormat="1" ht="13.5">
      <c r="B199" s="194"/>
      <c r="C199" s="195"/>
      <c r="D199" s="195"/>
      <c r="E199" s="195"/>
      <c r="F199" s="195"/>
      <c r="G199" s="195"/>
      <c r="H199" s="195"/>
      <c r="I199" s="195"/>
      <c r="J199" s="195"/>
      <c r="K199" s="196"/>
    </row>
    <row r="200" spans="2:11" customFormat="1" ht="21">
      <c r="B200" s="197"/>
      <c r="C200" s="321" t="s">
        <v>901</v>
      </c>
      <c r="D200" s="321"/>
      <c r="E200" s="321"/>
      <c r="F200" s="321"/>
      <c r="G200" s="321"/>
      <c r="H200" s="321"/>
      <c r="I200" s="321"/>
      <c r="J200" s="321"/>
      <c r="K200" s="198"/>
    </row>
    <row r="201" spans="2:11" customFormat="1" ht="25.5" customHeight="1">
      <c r="B201" s="197"/>
      <c r="C201" s="271" t="s">
        <v>902</v>
      </c>
      <c r="D201" s="271"/>
      <c r="E201" s="271"/>
      <c r="F201" s="271" t="s">
        <v>903</v>
      </c>
      <c r="G201" s="272"/>
      <c r="H201" s="324" t="s">
        <v>904</v>
      </c>
      <c r="I201" s="324"/>
      <c r="J201" s="324"/>
      <c r="K201" s="198"/>
    </row>
    <row r="202" spans="2:11" customFormat="1" ht="5.25" customHeight="1">
      <c r="B202" s="228"/>
      <c r="C202" s="223"/>
      <c r="D202" s="223"/>
      <c r="E202" s="223"/>
      <c r="F202" s="223"/>
      <c r="G202" s="247"/>
      <c r="H202" s="223"/>
      <c r="I202" s="223"/>
      <c r="J202" s="223"/>
      <c r="K202" s="249"/>
    </row>
    <row r="203" spans="2:11" customFormat="1" ht="15" customHeight="1">
      <c r="B203" s="228"/>
      <c r="C203" s="205" t="s">
        <v>894</v>
      </c>
      <c r="D203" s="205"/>
      <c r="E203" s="205"/>
      <c r="F203" s="226" t="s">
        <v>47</v>
      </c>
      <c r="G203" s="205"/>
      <c r="H203" s="325" t="s">
        <v>905</v>
      </c>
      <c r="I203" s="325"/>
      <c r="J203" s="325"/>
      <c r="K203" s="249"/>
    </row>
    <row r="204" spans="2:11" customFormat="1" ht="15" customHeight="1">
      <c r="B204" s="228"/>
      <c r="C204" s="205"/>
      <c r="D204" s="205"/>
      <c r="E204" s="205"/>
      <c r="F204" s="226" t="s">
        <v>48</v>
      </c>
      <c r="G204" s="205"/>
      <c r="H204" s="325" t="s">
        <v>906</v>
      </c>
      <c r="I204" s="325"/>
      <c r="J204" s="325"/>
      <c r="K204" s="249"/>
    </row>
    <row r="205" spans="2:11" customFormat="1" ht="15" customHeight="1">
      <c r="B205" s="228"/>
      <c r="C205" s="205"/>
      <c r="D205" s="205"/>
      <c r="E205" s="205"/>
      <c r="F205" s="226" t="s">
        <v>51</v>
      </c>
      <c r="G205" s="205"/>
      <c r="H205" s="325" t="s">
        <v>907</v>
      </c>
      <c r="I205" s="325"/>
      <c r="J205" s="325"/>
      <c r="K205" s="249"/>
    </row>
    <row r="206" spans="2:11" customFormat="1" ht="15" customHeight="1">
      <c r="B206" s="228"/>
      <c r="C206" s="205"/>
      <c r="D206" s="205"/>
      <c r="E206" s="205"/>
      <c r="F206" s="226" t="s">
        <v>49</v>
      </c>
      <c r="G206" s="205"/>
      <c r="H206" s="325" t="s">
        <v>908</v>
      </c>
      <c r="I206" s="325"/>
      <c r="J206" s="325"/>
      <c r="K206" s="249"/>
    </row>
    <row r="207" spans="2:11" customFormat="1" ht="15" customHeight="1">
      <c r="B207" s="228"/>
      <c r="C207" s="205"/>
      <c r="D207" s="205"/>
      <c r="E207" s="205"/>
      <c r="F207" s="226" t="s">
        <v>50</v>
      </c>
      <c r="G207" s="205"/>
      <c r="H207" s="325" t="s">
        <v>909</v>
      </c>
      <c r="I207" s="325"/>
      <c r="J207" s="325"/>
      <c r="K207" s="249"/>
    </row>
    <row r="208" spans="2:11" customFormat="1" ht="15" customHeight="1">
      <c r="B208" s="228"/>
      <c r="C208" s="205"/>
      <c r="D208" s="205"/>
      <c r="E208" s="205"/>
      <c r="F208" s="226"/>
      <c r="G208" s="205"/>
      <c r="H208" s="205"/>
      <c r="I208" s="205"/>
      <c r="J208" s="205"/>
      <c r="K208" s="249"/>
    </row>
    <row r="209" spans="2:11" customFormat="1" ht="15" customHeight="1">
      <c r="B209" s="228"/>
      <c r="C209" s="205" t="s">
        <v>848</v>
      </c>
      <c r="D209" s="205"/>
      <c r="E209" s="205"/>
      <c r="F209" s="226" t="s">
        <v>83</v>
      </c>
      <c r="G209" s="205"/>
      <c r="H209" s="325" t="s">
        <v>910</v>
      </c>
      <c r="I209" s="325"/>
      <c r="J209" s="325"/>
      <c r="K209" s="249"/>
    </row>
    <row r="210" spans="2:11" customFormat="1" ht="15" customHeight="1">
      <c r="B210" s="228"/>
      <c r="C210" s="205"/>
      <c r="D210" s="205"/>
      <c r="E210" s="205"/>
      <c r="F210" s="226" t="s">
        <v>743</v>
      </c>
      <c r="G210" s="205"/>
      <c r="H210" s="325" t="s">
        <v>744</v>
      </c>
      <c r="I210" s="325"/>
      <c r="J210" s="325"/>
      <c r="K210" s="249"/>
    </row>
    <row r="211" spans="2:11" customFormat="1" ht="15" customHeight="1">
      <c r="B211" s="228"/>
      <c r="C211" s="205"/>
      <c r="D211" s="205"/>
      <c r="E211" s="205"/>
      <c r="F211" s="226" t="s">
        <v>741</v>
      </c>
      <c r="G211" s="205"/>
      <c r="H211" s="325" t="s">
        <v>911</v>
      </c>
      <c r="I211" s="325"/>
      <c r="J211" s="325"/>
      <c r="K211" s="249"/>
    </row>
    <row r="212" spans="2:11" customFormat="1" ht="15" customHeight="1">
      <c r="B212" s="273"/>
      <c r="C212" s="205"/>
      <c r="D212" s="205"/>
      <c r="E212" s="205"/>
      <c r="F212" s="226" t="s">
        <v>745</v>
      </c>
      <c r="G212" s="262"/>
      <c r="H212" s="326" t="s">
        <v>746</v>
      </c>
      <c r="I212" s="326"/>
      <c r="J212" s="326"/>
      <c r="K212" s="274"/>
    </row>
    <row r="213" spans="2:11" customFormat="1" ht="15" customHeight="1">
      <c r="B213" s="273"/>
      <c r="C213" s="205"/>
      <c r="D213" s="205"/>
      <c r="E213" s="205"/>
      <c r="F213" s="226" t="s">
        <v>747</v>
      </c>
      <c r="G213" s="262"/>
      <c r="H213" s="326" t="s">
        <v>912</v>
      </c>
      <c r="I213" s="326"/>
      <c r="J213" s="326"/>
      <c r="K213" s="274"/>
    </row>
    <row r="214" spans="2:11" customFormat="1" ht="15" customHeight="1">
      <c r="B214" s="273"/>
      <c r="C214" s="205"/>
      <c r="D214" s="205"/>
      <c r="E214" s="205"/>
      <c r="F214" s="226"/>
      <c r="G214" s="262"/>
      <c r="H214" s="253"/>
      <c r="I214" s="253"/>
      <c r="J214" s="253"/>
      <c r="K214" s="274"/>
    </row>
    <row r="215" spans="2:11" customFormat="1" ht="15" customHeight="1">
      <c r="B215" s="273"/>
      <c r="C215" s="205" t="s">
        <v>872</v>
      </c>
      <c r="D215" s="205"/>
      <c r="E215" s="205"/>
      <c r="F215" s="226">
        <v>1</v>
      </c>
      <c r="G215" s="262"/>
      <c r="H215" s="326" t="s">
        <v>913</v>
      </c>
      <c r="I215" s="326"/>
      <c r="J215" s="326"/>
      <c r="K215" s="274"/>
    </row>
    <row r="216" spans="2:11" customFormat="1" ht="15" customHeight="1">
      <c r="B216" s="273"/>
      <c r="C216" s="205"/>
      <c r="D216" s="205"/>
      <c r="E216" s="205"/>
      <c r="F216" s="226">
        <v>2</v>
      </c>
      <c r="G216" s="262"/>
      <c r="H216" s="326" t="s">
        <v>914</v>
      </c>
      <c r="I216" s="326"/>
      <c r="J216" s="326"/>
      <c r="K216" s="274"/>
    </row>
    <row r="217" spans="2:11" customFormat="1" ht="15" customHeight="1">
      <c r="B217" s="273"/>
      <c r="C217" s="205"/>
      <c r="D217" s="205"/>
      <c r="E217" s="205"/>
      <c r="F217" s="226">
        <v>3</v>
      </c>
      <c r="G217" s="262"/>
      <c r="H217" s="326" t="s">
        <v>915</v>
      </c>
      <c r="I217" s="326"/>
      <c r="J217" s="326"/>
      <c r="K217" s="274"/>
    </row>
    <row r="218" spans="2:11" customFormat="1" ht="15" customHeight="1">
      <c r="B218" s="273"/>
      <c r="C218" s="205"/>
      <c r="D218" s="205"/>
      <c r="E218" s="205"/>
      <c r="F218" s="226">
        <v>4</v>
      </c>
      <c r="G218" s="262"/>
      <c r="H218" s="326" t="s">
        <v>916</v>
      </c>
      <c r="I218" s="326"/>
      <c r="J218" s="326"/>
      <c r="K218" s="274"/>
    </row>
    <row r="219" spans="2:11" customFormat="1" ht="12.75" customHeight="1">
      <c r="B219" s="275"/>
      <c r="C219" s="276"/>
      <c r="D219" s="276"/>
      <c r="E219" s="276"/>
      <c r="F219" s="276"/>
      <c r="G219" s="276"/>
      <c r="H219" s="276"/>
      <c r="I219" s="276"/>
      <c r="J219" s="276"/>
      <c r="K219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301 - Přeložka vodovodu</vt:lpstr>
      <vt:lpstr>Seznam figur</vt:lpstr>
      <vt:lpstr>Pokyny pro vyplnění</vt:lpstr>
      <vt:lpstr>'Rekapitulace stavby'!Názvy_tisku</vt:lpstr>
      <vt:lpstr>'Seznam figur'!Názvy_tisku</vt:lpstr>
      <vt:lpstr>'SO 301 - Přeložka vodovodu'!Názvy_tisku</vt:lpstr>
      <vt:lpstr>'Pokyny pro vyplnění'!Oblast_tisku</vt:lpstr>
      <vt:lpstr>'Rekapitulace stavby'!Oblast_tisku</vt:lpstr>
      <vt:lpstr>'Seznam figur'!Oblast_tisku</vt:lpstr>
      <vt:lpstr>'SO 301 - Přeložka vodovodu'!Oblast_tisku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erhla</cp:lastModifiedBy>
  <dcterms:created xsi:type="dcterms:W3CDTF">2024-06-03T16:38:02Z</dcterms:created>
  <dcterms:modified xsi:type="dcterms:W3CDTF">2024-06-03T16:40:25Z</dcterms:modified>
</cp:coreProperties>
</file>